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240" yWindow="270" windowWidth="15570" windowHeight="7815"/>
  </bookViews>
  <sheets>
    <sheet name="Kategorie I." sheetId="1" r:id="rId1"/>
    <sheet name="Kategorie II." sheetId="2" r:id="rId2"/>
    <sheet name="Kategorie III." sheetId="3" r:id="rId3"/>
    <sheet name="Družstva" sheetId="4" r:id="rId4"/>
  </sheets>
  <definedNames>
    <definedName name="_xlnm.Print_Area" localSheetId="0">'Kategorie I.'!$C$1:$Y$30</definedName>
    <definedName name="_xlnm.Print_Area" localSheetId="1">'Kategorie II.'!$C$1:$Y$40</definedName>
  </definedNames>
  <calcPr calcId="125725"/>
</workbook>
</file>

<file path=xl/calcChain.xml><?xml version="1.0" encoding="utf-8"?>
<calcChain xmlns="http://schemas.openxmlformats.org/spreadsheetml/2006/main">
  <c r="L16" i="1"/>
  <c r="L10"/>
  <c r="L7"/>
  <c r="L11"/>
  <c r="L13"/>
  <c r="L8"/>
  <c r="B30" i="3" l="1"/>
  <c r="B29"/>
  <c r="B28"/>
  <c r="B25"/>
  <c r="B24"/>
  <c r="B23"/>
  <c r="B22"/>
  <c r="B19"/>
  <c r="B18"/>
  <c r="B11"/>
  <c r="B8"/>
  <c r="B6"/>
  <c r="B13"/>
  <c r="B14"/>
  <c r="B15"/>
  <c r="B7"/>
  <c r="B10"/>
  <c r="B9"/>
  <c r="B12"/>
  <c r="B27"/>
  <c r="B17"/>
  <c r="B16"/>
  <c r="B20"/>
  <c r="B21"/>
  <c r="B26"/>
  <c r="B38" i="2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27" i="1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H6" i="4" l="1"/>
  <c r="H7"/>
  <c r="H14"/>
  <c r="H8"/>
  <c r="H9"/>
  <c r="H16"/>
  <c r="H17"/>
  <c r="H12"/>
  <c r="H15"/>
  <c r="H10"/>
  <c r="H13"/>
  <c r="H11"/>
  <c r="H18"/>
  <c r="F9"/>
  <c r="F16"/>
  <c r="F14"/>
  <c r="F7"/>
  <c r="F11"/>
  <c r="F6"/>
  <c r="F15"/>
  <c r="F10"/>
  <c r="F17"/>
  <c r="F8"/>
  <c r="F13"/>
  <c r="F18"/>
  <c r="F12"/>
  <c r="D9"/>
  <c r="D16"/>
  <c r="D14"/>
  <c r="D17"/>
  <c r="D8"/>
  <c r="D12"/>
  <c r="E16"/>
  <c r="D15"/>
  <c r="D10"/>
  <c r="D13"/>
  <c r="D7"/>
  <c r="D11"/>
  <c r="D18"/>
  <c r="X13" i="3"/>
  <c r="X14"/>
  <c r="X15"/>
  <c r="X7"/>
  <c r="X10"/>
  <c r="X9"/>
  <c r="X27"/>
  <c r="X12"/>
  <c r="X17"/>
  <c r="X16"/>
  <c r="X20"/>
  <c r="X21"/>
  <c r="X26"/>
  <c r="X6"/>
  <c r="X18"/>
  <c r="R13"/>
  <c r="R14"/>
  <c r="R15"/>
  <c r="R7"/>
  <c r="R10"/>
  <c r="R9"/>
  <c r="R27"/>
  <c r="R12"/>
  <c r="R17"/>
  <c r="R16"/>
  <c r="R20"/>
  <c r="R21"/>
  <c r="R26"/>
  <c r="R6"/>
  <c r="R18"/>
  <c r="L13"/>
  <c r="L14"/>
  <c r="L15"/>
  <c r="L7"/>
  <c r="L10"/>
  <c r="L9"/>
  <c r="L12"/>
  <c r="L17"/>
  <c r="L16"/>
  <c r="L20"/>
  <c r="L21"/>
  <c r="L26"/>
  <c r="L6"/>
  <c r="L18"/>
  <c r="X10" i="2"/>
  <c r="R10"/>
  <c r="L10"/>
  <c r="X18"/>
  <c r="R18"/>
  <c r="L18"/>
  <c r="R20" i="1"/>
  <c r="L20"/>
  <c r="X32" i="2"/>
  <c r="R32"/>
  <c r="L32"/>
  <c r="Y25" i="1" l="1"/>
  <c r="Y6" i="3"/>
  <c r="I13" i="4" s="1"/>
  <c r="Y18" i="3"/>
  <c r="Y10" i="2"/>
  <c r="Y20" i="3"/>
  <c r="Y7"/>
  <c r="Y9"/>
  <c r="I11" i="4" s="1"/>
  <c r="Y15" i="3"/>
  <c r="Y26"/>
  <c r="Y14"/>
  <c r="Y21"/>
  <c r="Y30"/>
  <c r="Y16"/>
  <c r="Y10"/>
  <c r="I17" i="4" l="1"/>
  <c r="X33" i="2"/>
  <c r="X27"/>
  <c r="X13"/>
  <c r="X12"/>
  <c r="R33"/>
  <c r="R27"/>
  <c r="R13"/>
  <c r="R12"/>
  <c r="L33"/>
  <c r="L27"/>
  <c r="L13"/>
  <c r="L12"/>
  <c r="X21" i="1"/>
  <c r="X23"/>
  <c r="X8"/>
  <c r="X9"/>
  <c r="X19"/>
  <c r="X13"/>
  <c r="X15"/>
  <c r="X12"/>
  <c r="X7"/>
  <c r="X10"/>
  <c r="X16"/>
  <c r="X20"/>
  <c r="Y20" s="1"/>
  <c r="X17"/>
  <c r="X11"/>
  <c r="X22"/>
  <c r="X18"/>
  <c r="X14"/>
  <c r="X24"/>
  <c r="X6"/>
  <c r="R21"/>
  <c r="R23"/>
  <c r="R8"/>
  <c r="R9"/>
  <c r="R19"/>
  <c r="R13"/>
  <c r="R15"/>
  <c r="R12"/>
  <c r="R7"/>
  <c r="R10"/>
  <c r="R16"/>
  <c r="R17"/>
  <c r="R11"/>
  <c r="R22"/>
  <c r="R18"/>
  <c r="R14"/>
  <c r="R24"/>
  <c r="R6"/>
  <c r="L21"/>
  <c r="L23"/>
  <c r="L9"/>
  <c r="L19"/>
  <c r="L15"/>
  <c r="L12"/>
  <c r="Y26"/>
  <c r="L17"/>
  <c r="L22"/>
  <c r="L18"/>
  <c r="L14"/>
  <c r="Y27"/>
  <c r="L24"/>
  <c r="L6"/>
  <c r="X24" i="3"/>
  <c r="X22"/>
  <c r="X11"/>
  <c r="X25"/>
  <c r="X8"/>
  <c r="X19"/>
  <c r="X23"/>
  <c r="X28"/>
  <c r="R24"/>
  <c r="R22"/>
  <c r="R11"/>
  <c r="R25"/>
  <c r="R8"/>
  <c r="R19"/>
  <c r="R23"/>
  <c r="R28"/>
  <c r="L24"/>
  <c r="L22"/>
  <c r="L11"/>
  <c r="L25"/>
  <c r="L8"/>
  <c r="L19"/>
  <c r="Y29" s="1"/>
  <c r="L23"/>
  <c r="L28"/>
  <c r="X17" i="2"/>
  <c r="X23"/>
  <c r="X11"/>
  <c r="X30"/>
  <c r="X20"/>
  <c r="X31"/>
  <c r="X29"/>
  <c r="X15"/>
  <c r="X14"/>
  <c r="X24"/>
  <c r="X6"/>
  <c r="X25"/>
  <c r="X28"/>
  <c r="X19"/>
  <c r="X7"/>
  <c r="X9"/>
  <c r="X26"/>
  <c r="X21"/>
  <c r="X22"/>
  <c r="X34"/>
  <c r="X8"/>
  <c r="X16"/>
  <c r="R17"/>
  <c r="R23"/>
  <c r="R11"/>
  <c r="R30"/>
  <c r="R20"/>
  <c r="R31"/>
  <c r="R29"/>
  <c r="R15"/>
  <c r="R14"/>
  <c r="R24"/>
  <c r="R6"/>
  <c r="R25"/>
  <c r="R28"/>
  <c r="R19"/>
  <c r="R7"/>
  <c r="R9"/>
  <c r="R26"/>
  <c r="R21"/>
  <c r="R22"/>
  <c r="R34"/>
  <c r="R8"/>
  <c r="R16"/>
  <c r="L11"/>
  <c r="L30"/>
  <c r="L20"/>
  <c r="L31"/>
  <c r="L29"/>
  <c r="L15"/>
  <c r="L14"/>
  <c r="L24"/>
  <c r="L6"/>
  <c r="L25"/>
  <c r="L28"/>
  <c r="L19"/>
  <c r="L7"/>
  <c r="L9"/>
  <c r="L26"/>
  <c r="L35"/>
  <c r="L21"/>
  <c r="L22"/>
  <c r="L34"/>
  <c r="L8"/>
  <c r="L16"/>
  <c r="L23"/>
  <c r="L17"/>
  <c r="Y11" i="3" l="1"/>
  <c r="Y26" i="2"/>
  <c r="Y9"/>
  <c r="Y25" i="3"/>
  <c r="I9" i="4" s="1"/>
  <c r="Y24" i="1"/>
  <c r="Y6"/>
  <c r="E9" i="4" s="1"/>
  <c r="Y9" i="1"/>
  <c r="E13" i="4" s="1"/>
  <c r="Y16" i="1"/>
  <c r="E7" i="4" s="1"/>
  <c r="Y8" i="1"/>
  <c r="E8" i="4" s="1"/>
  <c r="Y10" i="1"/>
  <c r="Y23"/>
  <c r="Y17"/>
  <c r="E10" i="4" s="1"/>
  <c r="Y19" i="1"/>
  <c r="Y7"/>
  <c r="Y21"/>
  <c r="E12" i="4" s="1"/>
  <c r="Y18" i="1"/>
  <c r="Y22"/>
  <c r="E14" i="4" s="1"/>
  <c r="Y15" i="1"/>
  <c r="Y12"/>
  <c r="E18" i="4" s="1"/>
  <c r="Y11" i="1"/>
  <c r="E15" i="4" s="1"/>
  <c r="Y13" i="1"/>
  <c r="E11" i="4" s="1"/>
  <c r="Y11" i="2"/>
  <c r="Y7"/>
  <c r="Y12" i="3"/>
  <c r="I12" i="4" s="1"/>
  <c r="Y23" i="3"/>
  <c r="Y19"/>
  <c r="Y17"/>
  <c r="Y22"/>
  <c r="I16" i="4" s="1"/>
  <c r="Y13" i="3"/>
  <c r="Y24"/>
  <c r="Y27"/>
  <c r="I18" i="4" s="1"/>
  <c r="Y28" i="3"/>
  <c r="C28" s="1"/>
  <c r="Y25" i="2"/>
  <c r="Y14"/>
  <c r="G12" i="4" s="1"/>
  <c r="Y38" i="2"/>
  <c r="Y18"/>
  <c r="Y34"/>
  <c r="Y21"/>
  <c r="G17" i="4" s="1"/>
  <c r="Y32" i="2"/>
  <c r="G11" i="4" s="1"/>
  <c r="Y29" i="2"/>
  <c r="G9" i="4" s="1"/>
  <c r="Y20" i="2"/>
  <c r="Y33"/>
  <c r="G15" i="4" s="1"/>
  <c r="Y36" i="2"/>
  <c r="Y17"/>
  <c r="Y31"/>
  <c r="G7" i="4" s="1"/>
  <c r="Y22" i="2"/>
  <c r="G13" i="4" s="1"/>
  <c r="J13" s="1"/>
  <c r="Y24" i="2"/>
  <c r="Y8"/>
  <c r="G6" i="4" s="1"/>
  <c r="Y6" i="2"/>
  <c r="Y35"/>
  <c r="G10" i="4" s="1"/>
  <c r="Y37" i="2"/>
  <c r="Y15"/>
  <c r="G8" i="4" s="1"/>
  <c r="Y13" i="2"/>
  <c r="Y28"/>
  <c r="Y27"/>
  <c r="Y19"/>
  <c r="Y23"/>
  <c r="Y16"/>
  <c r="Y30"/>
  <c r="Y12"/>
  <c r="G18" i="4" s="1"/>
  <c r="Y8" i="3"/>
  <c r="C30"/>
  <c r="C29"/>
  <c r="Y14" i="1"/>
  <c r="I15" i="4" l="1"/>
  <c r="J15" s="1"/>
  <c r="I10"/>
  <c r="J10" s="1"/>
  <c r="G14"/>
  <c r="G16"/>
  <c r="J16" s="1"/>
  <c r="J9"/>
  <c r="E17"/>
  <c r="J17" s="1"/>
  <c r="J18"/>
  <c r="I7"/>
  <c r="J7" s="1"/>
  <c r="I14"/>
  <c r="I8"/>
  <c r="J8" s="1"/>
  <c r="I6"/>
  <c r="J6" s="1"/>
  <c r="J11"/>
  <c r="J12"/>
  <c r="C37" i="2"/>
  <c r="C12"/>
  <c r="C38"/>
  <c r="C36"/>
  <c r="C12" i="1"/>
  <c r="C7"/>
  <c r="C24" i="2"/>
  <c r="C15" i="1"/>
  <c r="C23"/>
  <c r="C6"/>
  <c r="C11"/>
  <c r="C8"/>
  <c r="C14" i="2"/>
  <c r="C21"/>
  <c r="C9"/>
  <c r="C10"/>
  <c r="C8"/>
  <c r="C22"/>
  <c r="C23"/>
  <c r="C6"/>
  <c r="C30"/>
  <c r="C11"/>
  <c r="C16" i="1"/>
  <c r="C14"/>
  <c r="C33" i="2"/>
  <c r="C35"/>
  <c r="C25" i="1"/>
  <c r="C26"/>
  <c r="C13"/>
  <c r="C27"/>
  <c r="C27" i="2"/>
  <c r="C22" i="1"/>
  <c r="C24"/>
  <c r="C20"/>
  <c r="C20" i="2"/>
  <c r="C16"/>
  <c r="C15"/>
  <c r="C10" i="1"/>
  <c r="C13" i="2"/>
  <c r="C21" i="1"/>
  <c r="C34" i="2"/>
  <c r="C17" i="1"/>
  <c r="C18" i="2"/>
  <c r="C9" i="1"/>
  <c r="C19"/>
  <c r="C28" i="2"/>
  <c r="C7"/>
  <c r="C19"/>
  <c r="C31"/>
  <c r="C25"/>
  <c r="C18" i="1"/>
  <c r="C26" i="2"/>
  <c r="C29"/>
  <c r="C17"/>
  <c r="C32"/>
  <c r="J14" i="4" l="1"/>
</calcChain>
</file>

<file path=xl/sharedStrings.xml><?xml version="1.0" encoding="utf-8"?>
<sst xmlns="http://schemas.openxmlformats.org/spreadsheetml/2006/main" count="273" uniqueCount="118">
  <si>
    <t>Memoriál Petry Urbáškové - 23. ročník</t>
  </si>
  <si>
    <t>Kategorie I.</t>
  </si>
  <si>
    <t>Poř.</t>
  </si>
  <si>
    <t>Příjmení, Jméno</t>
  </si>
  <si>
    <t>Ročník</t>
  </si>
  <si>
    <t>Oddíl</t>
  </si>
  <si>
    <t>D</t>
  </si>
  <si>
    <t>E1</t>
  </si>
  <si>
    <t>E2</t>
  </si>
  <si>
    <t>E3</t>
  </si>
  <si>
    <t>Pen.</t>
  </si>
  <si>
    <t>S</t>
  </si>
  <si>
    <t>Celkem</t>
  </si>
  <si>
    <t>Machytková Lenka</t>
  </si>
  <si>
    <t>GK Šumperk</t>
  </si>
  <si>
    <t>Machytková Jitka</t>
  </si>
  <si>
    <t>Janků Michaela</t>
  </si>
  <si>
    <t>Jakubíková Karolína</t>
  </si>
  <si>
    <t>SG Liberec</t>
  </si>
  <si>
    <t>ŠK GY-TA Poprad</t>
  </si>
  <si>
    <t>Bírová Silvia</t>
  </si>
  <si>
    <t>Kubošná Veronika</t>
  </si>
  <si>
    <t>Ředitel závodu: Mgr. Zdena Langerová</t>
  </si>
  <si>
    <t>Hlavní rozhodčí: Mgr. Kateřina Valová</t>
  </si>
  <si>
    <t>Rozhodčí:</t>
  </si>
  <si>
    <t>Memoriál Petry Urbáškové - 22. ročník</t>
  </si>
  <si>
    <t>Kategorie II.</t>
  </si>
  <si>
    <t>Peterková Klára</t>
  </si>
  <si>
    <t>Diňová Berenika</t>
  </si>
  <si>
    <t>Hvižďová Julie</t>
  </si>
  <si>
    <t>Žandová Sabina</t>
  </si>
  <si>
    <t>Friedlová Kateřina</t>
  </si>
  <si>
    <t>Paraska Anna</t>
  </si>
  <si>
    <t>Paraska Marie</t>
  </si>
  <si>
    <t>Diňová Amélie Anděla</t>
  </si>
  <si>
    <t>Kubíčková Eliška</t>
  </si>
  <si>
    <t>Bruštíková Amélie</t>
  </si>
  <si>
    <t>Machytková Julie</t>
  </si>
  <si>
    <t>Bruštíková Rozálie</t>
  </si>
  <si>
    <t>Horová Julie</t>
  </si>
  <si>
    <t>Takáčová Kateřina</t>
  </si>
  <si>
    <t>TJ Sokol Kopřivnice</t>
  </si>
  <si>
    <t>Průšková Zuzana</t>
  </si>
  <si>
    <t>Sedláčková Gabriela</t>
  </si>
  <si>
    <t>Kromková Karolína</t>
  </si>
  <si>
    <t>Kategorie III.</t>
  </si>
  <si>
    <t>Veselá Veronika</t>
  </si>
  <si>
    <t>Osladilová Adéla</t>
  </si>
  <si>
    <t>Kněžková Agáta</t>
  </si>
  <si>
    <t>Stejskalová Ludmila</t>
  </si>
  <si>
    <t>Šenková Karolína</t>
  </si>
  <si>
    <t>Schindlerová Petra</t>
  </si>
  <si>
    <t>Goršanová Zuzana</t>
  </si>
  <si>
    <t>Jeličová Sabina</t>
  </si>
  <si>
    <t>Němcová Nikol</t>
  </si>
  <si>
    <t>Kromková Michaela</t>
  </si>
  <si>
    <t>Gulová Natália</t>
  </si>
  <si>
    <t>Procházková Kristýna</t>
  </si>
  <si>
    <t>Chudá Viktoria</t>
  </si>
  <si>
    <t>Družstva</t>
  </si>
  <si>
    <t>Pořadí</t>
  </si>
  <si>
    <t>Body</t>
  </si>
  <si>
    <t>KSG SK Přerov</t>
  </si>
  <si>
    <t>Medvědová Vendula</t>
  </si>
  <si>
    <t>Novotná Julie</t>
  </si>
  <si>
    <t>Kubová Barbora</t>
  </si>
  <si>
    <t>Borková Christina</t>
  </si>
  <si>
    <t>Gadasová Monika</t>
  </si>
  <si>
    <t>Krumpholzová Justýna</t>
  </si>
  <si>
    <t>Válková Tereza</t>
  </si>
  <si>
    <t>Čonková Nela</t>
  </si>
  <si>
    <t>Davidová Natálie</t>
  </si>
  <si>
    <t>Ševčíková Natálie</t>
  </si>
  <si>
    <t>Vrátná Johana</t>
  </si>
  <si>
    <t>Pačutová Mahulena</t>
  </si>
  <si>
    <t>Cívelová Kristina</t>
  </si>
  <si>
    <t>Pačutová Kateřina</t>
  </si>
  <si>
    <t>Pisková Eliška</t>
  </si>
  <si>
    <t>Hájková Barbora</t>
  </si>
  <si>
    <t>Žáčková Vendula</t>
  </si>
  <si>
    <t>Hronová Eliška</t>
  </si>
  <si>
    <t>Pumanová Klára</t>
  </si>
  <si>
    <t>Pavlasová Kateřina</t>
  </si>
  <si>
    <t>Jaklová Klára</t>
  </si>
  <si>
    <t>Zelenková Viktorie</t>
  </si>
  <si>
    <t>Herzánová Valentýna</t>
  </si>
  <si>
    <t>TJ Lokomotiva Pardubice</t>
  </si>
  <si>
    <t>Sirůčková Anna</t>
  </si>
  <si>
    <t>Bauerová Karin</t>
  </si>
  <si>
    <t>Kinčlová Tereza</t>
  </si>
  <si>
    <t>Pokorná Eva</t>
  </si>
  <si>
    <t>Svobodová Klára</t>
  </si>
  <si>
    <t>oddíl</t>
  </si>
  <si>
    <t>Klub sportovní gymnastiky Znojmo</t>
  </si>
  <si>
    <t>Marešová Natálie</t>
  </si>
  <si>
    <t>TJ Sokol Moravská Ostrava 1</t>
  </si>
  <si>
    <t>TJ Sokol Zlín</t>
  </si>
  <si>
    <t>Slezáková Zuzana</t>
  </si>
  <si>
    <t>Švábková Sofie</t>
  </si>
  <si>
    <t>Žižková Natálie</t>
  </si>
  <si>
    <t>Čongvová Jela</t>
  </si>
  <si>
    <t>Bartuňková Nela</t>
  </si>
  <si>
    <t>Bartuňková Karolína</t>
  </si>
  <si>
    <t>Švrčková Ella</t>
  </si>
  <si>
    <t>čítač</t>
  </si>
  <si>
    <t>GK Šumperk A</t>
  </si>
  <si>
    <t>GK Šumperk B</t>
  </si>
  <si>
    <t>GK Šumperk C</t>
  </si>
  <si>
    <t>GK Šumperk D</t>
  </si>
  <si>
    <t>TJ Sokol M.Ostrava 1 A</t>
  </si>
  <si>
    <t>TJ Sokol M.Ostrava 1 B</t>
  </si>
  <si>
    <t>TJ Sokol M.Ostrava 1 C</t>
  </si>
  <si>
    <t>TJ Sokol M.Ostrava 1 D</t>
  </si>
  <si>
    <t>TJ Sokol M.Ostrava 1 E</t>
  </si>
  <si>
    <t xml:space="preserve"> </t>
  </si>
  <si>
    <t>GK Šumperk  A</t>
  </si>
  <si>
    <t xml:space="preserve">TJ Sokol M.Ostrava 1 </t>
  </si>
  <si>
    <t xml:space="preserve">GK Šumperk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</si>
</sst>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Symbol"/>
      <family val="1"/>
      <charset val="2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2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8" xfId="0" applyBorder="1"/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13" xfId="0" applyBorder="1"/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" xfId="0" applyFill="1" applyBorder="1"/>
    <xf numFmtId="0" fontId="0" fillId="0" borderId="28" xfId="0" applyBorder="1"/>
    <xf numFmtId="0" fontId="0" fillId="0" borderId="30" xfId="0" applyBorder="1"/>
    <xf numFmtId="0" fontId="6" fillId="0" borderId="0" xfId="0" applyFont="1"/>
    <xf numFmtId="0" fontId="0" fillId="0" borderId="30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left"/>
    </xf>
    <xf numFmtId="2" fontId="0" fillId="0" borderId="3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24" xfId="0" applyBorder="1"/>
    <xf numFmtId="0" fontId="0" fillId="0" borderId="10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3" xfId="0" applyFont="1" applyFill="1" applyBorder="1"/>
    <xf numFmtId="0" fontId="1" fillId="0" borderId="13" xfId="0" applyFont="1" applyBorder="1"/>
    <xf numFmtId="0" fontId="5" fillId="2" borderId="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/>
    <xf numFmtId="0" fontId="1" fillId="0" borderId="3" xfId="0" applyFont="1" applyFill="1" applyBorder="1" applyAlignment="1">
      <alignment vertical="center"/>
    </xf>
    <xf numFmtId="0" fontId="1" fillId="0" borderId="18" xfId="0" applyFont="1" applyBorder="1"/>
    <xf numFmtId="0" fontId="1" fillId="0" borderId="18" xfId="0" applyFont="1" applyBorder="1" applyAlignment="1">
      <alignment vertical="center"/>
    </xf>
    <xf numFmtId="0" fontId="1" fillId="0" borderId="22" xfId="0" applyFont="1" applyBorder="1"/>
    <xf numFmtId="0" fontId="1" fillId="0" borderId="6" xfId="0" applyFont="1" applyBorder="1"/>
    <xf numFmtId="0" fontId="1" fillId="0" borderId="4" xfId="0" applyFont="1" applyBorder="1"/>
    <xf numFmtId="0" fontId="7" fillId="0" borderId="38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35" xfId="0" applyFont="1" applyFill="1" applyBorder="1"/>
    <xf numFmtId="0" fontId="9" fillId="0" borderId="35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" fillId="0" borderId="30" xfId="0" applyFont="1" applyBorder="1"/>
    <xf numFmtId="0" fontId="1" fillId="0" borderId="18" xfId="0" applyFont="1" applyBorder="1" applyAlignment="1"/>
    <xf numFmtId="0" fontId="1" fillId="0" borderId="30" xfId="0" applyFont="1" applyFill="1" applyBorder="1" applyAlignment="1">
      <alignment vertical="center"/>
    </xf>
    <xf numFmtId="0" fontId="1" fillId="0" borderId="4" xfId="0" applyFont="1" applyFill="1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3" xfId="0" applyBorder="1"/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/>
    <xf numFmtId="0" fontId="1" fillId="0" borderId="18" xfId="0" applyFont="1" applyFill="1" applyBorder="1" applyAlignment="1">
      <alignment vertical="center"/>
    </xf>
    <xf numFmtId="0" fontId="1" fillId="0" borderId="12" xfId="0" applyFont="1" applyBorder="1"/>
    <xf numFmtId="0" fontId="1" fillId="0" borderId="23" xfId="0" applyFont="1" applyFill="1" applyBorder="1"/>
    <xf numFmtId="0" fontId="0" fillId="0" borderId="2" xfId="0" applyFill="1" applyBorder="1"/>
    <xf numFmtId="4" fontId="0" fillId="0" borderId="2" xfId="0" applyNumberForma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8" fillId="0" borderId="34" xfId="0" applyFont="1" applyFill="1" applyBorder="1"/>
  </cellXfs>
  <cellStyles count="1">
    <cellStyle name="normální" xfId="0" builtinId="0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47625</xdr:rowOff>
    </xdr:from>
    <xdr:to>
      <xdr:col>10</xdr:col>
      <xdr:colOff>257175</xdr:colOff>
      <xdr:row>4</xdr:row>
      <xdr:rowOff>581025</xdr:rowOff>
    </xdr:to>
    <xdr:pic>
      <xdr:nvPicPr>
        <xdr:cNvPr id="1549" name="Picture 4">
          <a:extLst>
            <a:ext uri="{FF2B5EF4-FFF2-40B4-BE49-F238E27FC236}">
              <a16:creationId xmlns:a16="http://schemas.microsoft.com/office/drawing/2014/main" xmlns="" id="{8BDF7489-B1F9-4916-845F-AD2FC2BA86B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819150"/>
          <a:ext cx="1019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161925</xdr:colOff>
      <xdr:row>4</xdr:row>
      <xdr:rowOff>38100</xdr:rowOff>
    </xdr:from>
    <xdr:to>
      <xdr:col>16</xdr:col>
      <xdr:colOff>304800</xdr:colOff>
      <xdr:row>4</xdr:row>
      <xdr:rowOff>590550</xdr:rowOff>
    </xdr:to>
    <xdr:pic>
      <xdr:nvPicPr>
        <xdr:cNvPr id="1550" name="Picture 5">
          <a:extLst>
            <a:ext uri="{FF2B5EF4-FFF2-40B4-BE49-F238E27FC236}">
              <a16:creationId xmlns:a16="http://schemas.microsoft.com/office/drawing/2014/main" xmlns="" id="{76AF5946-0D09-4D72-B6F0-F451CEA434C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809625"/>
          <a:ext cx="9048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85725</xdr:colOff>
      <xdr:row>4</xdr:row>
      <xdr:rowOff>57150</xdr:rowOff>
    </xdr:from>
    <xdr:to>
      <xdr:col>22</xdr:col>
      <xdr:colOff>333375</xdr:colOff>
      <xdr:row>4</xdr:row>
      <xdr:rowOff>571500</xdr:rowOff>
    </xdr:to>
    <xdr:pic>
      <xdr:nvPicPr>
        <xdr:cNvPr id="1551" name="Picture 3">
          <a:extLst>
            <a:ext uri="{FF2B5EF4-FFF2-40B4-BE49-F238E27FC236}">
              <a16:creationId xmlns:a16="http://schemas.microsoft.com/office/drawing/2014/main" xmlns="" id="{5FBC74B9-2504-4AE5-9CA2-14B54D10014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828675"/>
          <a:ext cx="1009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0</xdr:row>
      <xdr:rowOff>76200</xdr:rowOff>
    </xdr:from>
    <xdr:to>
      <xdr:col>24</xdr:col>
      <xdr:colOff>619125</xdr:colOff>
      <xdr:row>1</xdr:row>
      <xdr:rowOff>152400</xdr:rowOff>
    </xdr:to>
    <xdr:sp macro="" textlink="">
      <xdr:nvSpPr>
        <xdr:cNvPr id="1026" name="Button 2" hidden="1">
          <a:extLst>
            <a:ext uri="{63B3BB69-23CF-44E3-9099-C40C66FF867C}">
              <a14:compatExt xmlns="" xmlns:a14="http://schemas.microsoft.com/office/drawing/2010/main" spid="_x0000_s1026"/>
            </a:ext>
            <a:ext uri="{FF2B5EF4-FFF2-40B4-BE49-F238E27FC236}">
              <a16:creationId xmlns:a16="http://schemas.microsoft.com/office/drawing/2014/main" xmlns="" id="{50F5F317-37FB-482B-B0A4-0F3D44EDDA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Seřadit výsledky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4</xdr:row>
      <xdr:rowOff>66675</xdr:rowOff>
    </xdr:from>
    <xdr:to>
      <xdr:col>10</xdr:col>
      <xdr:colOff>219075</xdr:colOff>
      <xdr:row>4</xdr:row>
      <xdr:rowOff>600075</xdr:rowOff>
    </xdr:to>
    <xdr:pic>
      <xdr:nvPicPr>
        <xdr:cNvPr id="2572" name="Obrázek 5">
          <a:extLst>
            <a:ext uri="{FF2B5EF4-FFF2-40B4-BE49-F238E27FC236}">
              <a16:creationId xmlns:a16="http://schemas.microsoft.com/office/drawing/2014/main" xmlns="" id="{4C56A196-C239-4FDC-8ACF-8834F91A0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838200"/>
          <a:ext cx="762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200025</xdr:colOff>
      <xdr:row>4</xdr:row>
      <xdr:rowOff>85725</xdr:rowOff>
    </xdr:from>
    <xdr:to>
      <xdr:col>16</xdr:col>
      <xdr:colOff>200025</xdr:colOff>
      <xdr:row>4</xdr:row>
      <xdr:rowOff>581025</xdr:rowOff>
    </xdr:to>
    <xdr:pic>
      <xdr:nvPicPr>
        <xdr:cNvPr id="2573" name="Obrázek 6">
          <a:extLst>
            <a:ext uri="{FF2B5EF4-FFF2-40B4-BE49-F238E27FC236}">
              <a16:creationId xmlns:a16="http://schemas.microsoft.com/office/drawing/2014/main" xmlns="" id="{33B58684-AA9B-4918-BA2D-7A4E05102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857250"/>
          <a:ext cx="762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352425</xdr:colOff>
      <xdr:row>4</xdr:row>
      <xdr:rowOff>152400</xdr:rowOff>
    </xdr:from>
    <xdr:to>
      <xdr:col>22</xdr:col>
      <xdr:colOff>95250</xdr:colOff>
      <xdr:row>4</xdr:row>
      <xdr:rowOff>533400</xdr:rowOff>
    </xdr:to>
    <xdr:pic>
      <xdr:nvPicPr>
        <xdr:cNvPr id="2574" name="Obrázek 7">
          <a:extLst>
            <a:ext uri="{FF2B5EF4-FFF2-40B4-BE49-F238E27FC236}">
              <a16:creationId xmlns:a16="http://schemas.microsoft.com/office/drawing/2014/main" xmlns="" id="{81E80BDC-60FB-4B7A-A64C-059D5B7D9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923925"/>
          <a:ext cx="5048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0</xdr:row>
      <xdr:rowOff>76200</xdr:rowOff>
    </xdr:from>
    <xdr:to>
      <xdr:col>25</xdr:col>
      <xdr:colOff>0</xdr:colOff>
      <xdr:row>1</xdr:row>
      <xdr:rowOff>152400</xdr:rowOff>
    </xdr:to>
    <xdr:sp macro="" textlink="">
      <xdr:nvSpPr>
        <xdr:cNvPr id="2049" name="Button 1" hidden="1">
          <a:extLst>
            <a:ext uri="{63B3BB69-23CF-44E3-9099-C40C66FF867C}">
              <a14:compatExt xmlns="" xmlns:a14="http://schemas.microsoft.com/office/drawing/2010/main" spid="_x0000_s2049"/>
            </a:ext>
            <a:ext uri="{FF2B5EF4-FFF2-40B4-BE49-F238E27FC236}">
              <a16:creationId xmlns:a16="http://schemas.microsoft.com/office/drawing/2014/main" xmlns="" id="{4611013A-40A8-4DAD-A2FB-88DA86875F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Seřadit výsledky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4</xdr:row>
      <xdr:rowOff>47625</xdr:rowOff>
    </xdr:from>
    <xdr:to>
      <xdr:col>16</xdr:col>
      <xdr:colOff>190500</xdr:colOff>
      <xdr:row>4</xdr:row>
      <xdr:rowOff>542925</xdr:rowOff>
    </xdr:to>
    <xdr:pic>
      <xdr:nvPicPr>
        <xdr:cNvPr id="3596" name="Obrázek 3">
          <a:extLst>
            <a:ext uri="{FF2B5EF4-FFF2-40B4-BE49-F238E27FC236}">
              <a16:creationId xmlns:a16="http://schemas.microsoft.com/office/drawing/2014/main" xmlns="" id="{C3DE9B6A-837C-4121-8B1B-FA1DD19D8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819150"/>
          <a:ext cx="762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4</xdr:row>
      <xdr:rowOff>38100</xdr:rowOff>
    </xdr:from>
    <xdr:to>
      <xdr:col>10</xdr:col>
      <xdr:colOff>200025</xdr:colOff>
      <xdr:row>4</xdr:row>
      <xdr:rowOff>571500</xdr:rowOff>
    </xdr:to>
    <xdr:pic>
      <xdr:nvPicPr>
        <xdr:cNvPr id="3597" name="Obrázek 4">
          <a:extLst>
            <a:ext uri="{FF2B5EF4-FFF2-40B4-BE49-F238E27FC236}">
              <a16:creationId xmlns:a16="http://schemas.microsoft.com/office/drawing/2014/main" xmlns="" id="{CB9E5A3E-DC80-4E1D-A0A6-FE7AF50EA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809625"/>
          <a:ext cx="762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142875</xdr:rowOff>
    </xdr:from>
    <xdr:to>
      <xdr:col>22</xdr:col>
      <xdr:colOff>190500</xdr:colOff>
      <xdr:row>4</xdr:row>
      <xdr:rowOff>523875</xdr:rowOff>
    </xdr:to>
    <xdr:pic>
      <xdr:nvPicPr>
        <xdr:cNvPr id="3598" name="Obrázek 5">
          <a:extLst>
            <a:ext uri="{FF2B5EF4-FFF2-40B4-BE49-F238E27FC236}">
              <a16:creationId xmlns:a16="http://schemas.microsoft.com/office/drawing/2014/main" xmlns="" id="{310A939F-B1B2-4B7F-B99F-37C1C71C3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914400"/>
          <a:ext cx="5048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0</xdr:row>
      <xdr:rowOff>76200</xdr:rowOff>
    </xdr:from>
    <xdr:to>
      <xdr:col>25</xdr:col>
      <xdr:colOff>0</xdr:colOff>
      <xdr:row>1</xdr:row>
      <xdr:rowOff>152400</xdr:rowOff>
    </xdr:to>
    <xdr:sp macro="" textlink="">
      <xdr:nvSpPr>
        <xdr:cNvPr id="3073" name="Button 1" hidden="1">
          <a:extLst>
            <a:ext uri="{63B3BB69-23CF-44E3-9099-C40C66FF867C}">
              <a14:compatExt xmlns="" xmlns:a14="http://schemas.microsoft.com/office/drawing/2010/main" spid="_x0000_s3073"/>
            </a:ext>
            <a:ext uri="{FF2B5EF4-FFF2-40B4-BE49-F238E27FC236}">
              <a16:creationId xmlns:a16="http://schemas.microsoft.com/office/drawing/2014/main" xmlns="" id="{FFC51879-7C0A-464B-873B-670837B134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Seřadit výsledky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Y30"/>
  <sheetViews>
    <sheetView showGridLines="0" tabSelected="1" zoomScale="80" zoomScaleNormal="8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F26" sqref="F26"/>
    </sheetView>
  </sheetViews>
  <sheetFormatPr defaultRowHeight="15" outlineLevelCol="1"/>
  <cols>
    <col min="1" max="1" width="7.7109375" hidden="1" customWidth="1" outlineLevel="1"/>
    <col min="2" max="2" width="30.7109375" hidden="1" customWidth="1" outlineLevel="1"/>
    <col min="3" max="3" width="7.7109375" customWidth="1" collapsed="1"/>
    <col min="4" max="4" width="30.7109375" customWidth="1"/>
    <col min="5" max="5" width="7.7109375" customWidth="1"/>
    <col min="6" max="6" width="30.7109375" customWidth="1"/>
    <col min="7" max="11" width="5.7109375" customWidth="1"/>
    <col min="12" max="12" width="7.7109375" customWidth="1"/>
    <col min="13" max="17" width="5.7109375" customWidth="1"/>
    <col min="18" max="18" width="7.7109375" customWidth="1"/>
    <col min="19" max="23" width="5.7109375" customWidth="1"/>
    <col min="24" max="24" width="7.7109375" customWidth="1"/>
    <col min="25" max="25" width="12.7109375" customWidth="1"/>
  </cols>
  <sheetData>
    <row r="1" spans="1:25">
      <c r="F1" s="2" t="s">
        <v>0</v>
      </c>
    </row>
    <row r="2" spans="1:25">
      <c r="F2" s="3">
        <v>42812</v>
      </c>
    </row>
    <row r="3" spans="1:25">
      <c r="F3" s="2" t="s">
        <v>1</v>
      </c>
    </row>
    <row r="4" spans="1:25" ht="3.75" customHeight="1" thickBot="1"/>
    <row r="5" spans="1:25" ht="66" customHeight="1" thickBot="1">
      <c r="A5" s="87" t="s">
        <v>104</v>
      </c>
      <c r="B5" s="81" t="s">
        <v>5</v>
      </c>
      <c r="C5" s="67" t="s">
        <v>2</v>
      </c>
      <c r="D5" s="67" t="s">
        <v>114</v>
      </c>
      <c r="E5" s="67" t="s">
        <v>4</v>
      </c>
      <c r="F5" s="68" t="s">
        <v>5</v>
      </c>
      <c r="G5" s="68" t="s">
        <v>6</v>
      </c>
      <c r="H5" s="69" t="s">
        <v>7</v>
      </c>
      <c r="I5" s="69" t="s">
        <v>8</v>
      </c>
      <c r="J5" s="69" t="s">
        <v>9</v>
      </c>
      <c r="K5" s="69" t="s">
        <v>10</v>
      </c>
      <c r="L5" s="70" t="s">
        <v>11</v>
      </c>
      <c r="M5" s="68" t="s">
        <v>6</v>
      </c>
      <c r="N5" s="69" t="s">
        <v>7</v>
      </c>
      <c r="O5" s="69" t="s">
        <v>8</v>
      </c>
      <c r="P5" s="69" t="s">
        <v>9</v>
      </c>
      <c r="Q5" s="69" t="s">
        <v>10</v>
      </c>
      <c r="R5" s="70" t="s">
        <v>11</v>
      </c>
      <c r="S5" s="68" t="s">
        <v>6</v>
      </c>
      <c r="T5" s="69" t="s">
        <v>7</v>
      </c>
      <c r="U5" s="69" t="s">
        <v>8</v>
      </c>
      <c r="V5" s="69" t="s">
        <v>9</v>
      </c>
      <c r="W5" s="69" t="s">
        <v>10</v>
      </c>
      <c r="X5" s="72" t="s">
        <v>11</v>
      </c>
      <c r="Y5" s="67" t="s">
        <v>12</v>
      </c>
    </row>
    <row r="6" spans="1:25" ht="15.75" thickBot="1">
      <c r="A6" s="88">
        <v>1</v>
      </c>
      <c r="B6" s="82" t="str">
        <f>F6</f>
        <v>GK Šumperk  A</v>
      </c>
      <c r="C6" s="38">
        <f t="shared" ref="C6:C27" si="0">IF(Y6=Y7,A6&amp;" - "&amp;A7,IF(Y6=Y5,A5&amp;" - "&amp;A6,A6))</f>
        <v>1</v>
      </c>
      <c r="D6" s="103" t="s">
        <v>13</v>
      </c>
      <c r="E6" s="44">
        <v>2009</v>
      </c>
      <c r="F6" s="45" t="s">
        <v>115</v>
      </c>
      <c r="G6" s="39">
        <v>10</v>
      </c>
      <c r="H6" s="40">
        <v>0.6</v>
      </c>
      <c r="I6" s="105">
        <v>0.6</v>
      </c>
      <c r="J6" s="105">
        <v>0.6</v>
      </c>
      <c r="K6" s="106"/>
      <c r="L6" s="18">
        <f t="shared" ref="L6:L24" si="1">(G6-(AVERAGE(H6,I6,J6))-K6)</f>
        <v>9.4</v>
      </c>
      <c r="M6" s="46">
        <v>10</v>
      </c>
      <c r="N6" s="40">
        <v>0.6</v>
      </c>
      <c r="O6" s="105">
        <v>0.8</v>
      </c>
      <c r="P6" s="105">
        <v>0.9</v>
      </c>
      <c r="Q6" s="106"/>
      <c r="R6" s="18">
        <f t="shared" ref="R6:R24" si="2">(M6-(AVERAGE(N6,O6,P6))-Q6)</f>
        <v>9.2333333333333343</v>
      </c>
      <c r="S6" s="46">
        <v>10</v>
      </c>
      <c r="T6" s="40">
        <v>0.7</v>
      </c>
      <c r="U6" s="105">
        <v>0.9</v>
      </c>
      <c r="V6" s="105"/>
      <c r="W6" s="108"/>
      <c r="X6" s="18">
        <f t="shared" ref="X6:X24" si="3">(S6-(AVERAGE(T6,U6,V6))-W6)</f>
        <v>9.1999999999999993</v>
      </c>
      <c r="Y6" s="95">
        <f t="shared" ref="Y6:Y27" si="4">SUM(L6,R6,X6)</f>
        <v>27.833333333333332</v>
      </c>
    </row>
    <row r="7" spans="1:25" ht="15.75" thickBot="1">
      <c r="A7" s="88">
        <v>2</v>
      </c>
      <c r="B7" s="83" t="str">
        <f t="shared" ref="B7:B27" si="5">F7</f>
        <v>ŠK GY-TA Poprad</v>
      </c>
      <c r="C7" s="10">
        <f t="shared" si="0"/>
        <v>2</v>
      </c>
      <c r="D7" s="74" t="s">
        <v>20</v>
      </c>
      <c r="E7" s="23">
        <v>2009</v>
      </c>
      <c r="F7" s="29" t="s">
        <v>19</v>
      </c>
      <c r="G7" s="14">
        <v>10</v>
      </c>
      <c r="H7" s="4">
        <v>1.2</v>
      </c>
      <c r="I7" s="4">
        <v>1.1000000000000001</v>
      </c>
      <c r="J7" s="4">
        <v>0.9</v>
      </c>
      <c r="K7" s="17"/>
      <c r="L7" s="19">
        <f t="shared" si="1"/>
        <v>8.9333333333333336</v>
      </c>
      <c r="M7" s="14">
        <v>10</v>
      </c>
      <c r="N7" s="4">
        <v>1.8</v>
      </c>
      <c r="O7" s="4">
        <v>1.5</v>
      </c>
      <c r="P7" s="4">
        <v>1.7</v>
      </c>
      <c r="Q7" s="17"/>
      <c r="R7" s="19">
        <f t="shared" si="2"/>
        <v>8.3333333333333339</v>
      </c>
      <c r="S7" s="14">
        <v>10</v>
      </c>
      <c r="T7" s="4">
        <v>0.9</v>
      </c>
      <c r="U7" s="4">
        <v>0.6</v>
      </c>
      <c r="V7" s="4"/>
      <c r="W7" s="17"/>
      <c r="X7" s="19">
        <f t="shared" si="3"/>
        <v>9.25</v>
      </c>
      <c r="Y7" s="96">
        <f t="shared" si="4"/>
        <v>26.516666666666666</v>
      </c>
    </row>
    <row r="8" spans="1:25" ht="15.75" thickBot="1">
      <c r="A8" s="88">
        <v>3</v>
      </c>
      <c r="B8" s="83" t="str">
        <f t="shared" si="5"/>
        <v>TJ Sokol M.Ostrava 1 A</v>
      </c>
      <c r="C8" s="10">
        <f t="shared" si="0"/>
        <v>3</v>
      </c>
      <c r="D8" s="74" t="s">
        <v>73</v>
      </c>
      <c r="E8" s="6">
        <v>2009</v>
      </c>
      <c r="F8" s="29" t="s">
        <v>109</v>
      </c>
      <c r="G8" s="14">
        <v>10</v>
      </c>
      <c r="H8" s="4">
        <v>0.7</v>
      </c>
      <c r="I8" s="4">
        <v>0.6</v>
      </c>
      <c r="J8" s="4">
        <v>0.8</v>
      </c>
      <c r="K8" s="17"/>
      <c r="L8" s="19">
        <f t="shared" si="1"/>
        <v>9.3000000000000007</v>
      </c>
      <c r="M8" s="14">
        <v>10</v>
      </c>
      <c r="N8" s="4">
        <v>2.4</v>
      </c>
      <c r="O8" s="4">
        <v>2.2999999999999998</v>
      </c>
      <c r="P8" s="4">
        <v>2.2000000000000002</v>
      </c>
      <c r="Q8" s="17"/>
      <c r="R8" s="19">
        <f t="shared" si="2"/>
        <v>7.7</v>
      </c>
      <c r="S8" s="14">
        <v>10</v>
      </c>
      <c r="T8" s="4">
        <v>0.7</v>
      </c>
      <c r="U8" s="4">
        <v>0.5</v>
      </c>
      <c r="V8" s="4"/>
      <c r="W8" s="17"/>
      <c r="X8" s="19">
        <f t="shared" si="3"/>
        <v>9.4</v>
      </c>
      <c r="Y8" s="96">
        <f t="shared" si="4"/>
        <v>26.4</v>
      </c>
    </row>
    <row r="9" spans="1:25" ht="15.75" thickBot="1">
      <c r="A9" s="88">
        <v>4</v>
      </c>
      <c r="B9" s="83" t="str">
        <f t="shared" si="5"/>
        <v>SG Liberec</v>
      </c>
      <c r="C9" s="10">
        <f t="shared" si="0"/>
        <v>4</v>
      </c>
      <c r="D9" s="74" t="s">
        <v>101</v>
      </c>
      <c r="E9" s="6">
        <v>2009</v>
      </c>
      <c r="F9" s="11" t="s">
        <v>18</v>
      </c>
      <c r="G9" s="14">
        <v>10</v>
      </c>
      <c r="H9" s="4">
        <v>1.1000000000000001</v>
      </c>
      <c r="I9" s="4">
        <v>1</v>
      </c>
      <c r="J9" s="4">
        <v>1.2</v>
      </c>
      <c r="K9" s="17"/>
      <c r="L9" s="19">
        <f t="shared" si="1"/>
        <v>8.9</v>
      </c>
      <c r="M9" s="14">
        <v>10</v>
      </c>
      <c r="N9" s="4">
        <v>1.8</v>
      </c>
      <c r="O9" s="4">
        <v>2.1</v>
      </c>
      <c r="P9" s="4">
        <v>1.7</v>
      </c>
      <c r="Q9" s="17"/>
      <c r="R9" s="19">
        <f t="shared" si="2"/>
        <v>8.1333333333333329</v>
      </c>
      <c r="S9" s="14">
        <v>10</v>
      </c>
      <c r="T9" s="4">
        <v>0.9</v>
      </c>
      <c r="U9" s="4">
        <v>0.7</v>
      </c>
      <c r="V9" s="4"/>
      <c r="W9" s="17"/>
      <c r="X9" s="19">
        <f t="shared" si="3"/>
        <v>9.1999999999999993</v>
      </c>
      <c r="Y9" s="96">
        <f t="shared" si="4"/>
        <v>26.233333333333331</v>
      </c>
    </row>
    <row r="10" spans="1:25" ht="15.75" thickBot="1">
      <c r="A10" s="88">
        <v>5</v>
      </c>
      <c r="B10" s="83" t="str">
        <f t="shared" si="5"/>
        <v>ŠK GY-TA Poprad</v>
      </c>
      <c r="C10" s="10">
        <f t="shared" si="0"/>
        <v>5</v>
      </c>
      <c r="D10" s="74" t="s">
        <v>100</v>
      </c>
      <c r="E10" s="6">
        <v>2009</v>
      </c>
      <c r="F10" s="11" t="s">
        <v>19</v>
      </c>
      <c r="G10" s="14">
        <v>10</v>
      </c>
      <c r="H10" s="4">
        <v>1.3</v>
      </c>
      <c r="I10" s="4">
        <v>1</v>
      </c>
      <c r="J10" s="4">
        <v>0.9</v>
      </c>
      <c r="K10" s="17"/>
      <c r="L10" s="19">
        <f t="shared" si="1"/>
        <v>8.9333333333333336</v>
      </c>
      <c r="M10" s="14">
        <v>10</v>
      </c>
      <c r="N10" s="4">
        <v>2</v>
      </c>
      <c r="O10" s="4">
        <v>1.9</v>
      </c>
      <c r="P10" s="4">
        <v>1.7</v>
      </c>
      <c r="Q10" s="17"/>
      <c r="R10" s="19">
        <f t="shared" si="2"/>
        <v>8.1333333333333329</v>
      </c>
      <c r="S10" s="14">
        <v>10</v>
      </c>
      <c r="T10" s="4">
        <v>1.1000000000000001</v>
      </c>
      <c r="U10" s="4">
        <v>0.9</v>
      </c>
      <c r="V10" s="4"/>
      <c r="W10" s="17"/>
      <c r="X10" s="19">
        <f t="shared" si="3"/>
        <v>9</v>
      </c>
      <c r="Y10" s="96">
        <f t="shared" si="4"/>
        <v>26.066666666666666</v>
      </c>
    </row>
    <row r="11" spans="1:25" ht="15.75" thickBot="1">
      <c r="A11" s="88">
        <v>6</v>
      </c>
      <c r="B11" s="83" t="str">
        <f t="shared" si="5"/>
        <v>GK Šumperk B</v>
      </c>
      <c r="C11" s="10">
        <f t="shared" si="0"/>
        <v>6</v>
      </c>
      <c r="D11" s="73" t="s">
        <v>16</v>
      </c>
      <c r="E11" s="23">
        <v>2009</v>
      </c>
      <c r="F11" s="29" t="s">
        <v>106</v>
      </c>
      <c r="G11" s="14">
        <v>10</v>
      </c>
      <c r="H11" s="4">
        <v>2.2000000000000002</v>
      </c>
      <c r="I11" s="4">
        <v>1.8</v>
      </c>
      <c r="J11" s="4">
        <v>1.9</v>
      </c>
      <c r="K11" s="17"/>
      <c r="L11" s="19">
        <f t="shared" si="1"/>
        <v>8.0333333333333332</v>
      </c>
      <c r="M11" s="14">
        <v>10</v>
      </c>
      <c r="N11" s="4">
        <v>1.1000000000000001</v>
      </c>
      <c r="O11" s="4">
        <v>1.1000000000000001</v>
      </c>
      <c r="P11" s="4">
        <v>1</v>
      </c>
      <c r="Q11" s="17"/>
      <c r="R11" s="19">
        <f t="shared" si="2"/>
        <v>8.9333333333333336</v>
      </c>
      <c r="S11" s="14">
        <v>10</v>
      </c>
      <c r="T11" s="4">
        <v>1</v>
      </c>
      <c r="U11" s="4">
        <v>1.2</v>
      </c>
      <c r="V11" s="4"/>
      <c r="W11" s="17"/>
      <c r="X11" s="19">
        <f t="shared" si="3"/>
        <v>8.9</v>
      </c>
      <c r="Y11" s="96">
        <f t="shared" si="4"/>
        <v>25.866666666666667</v>
      </c>
    </row>
    <row r="12" spans="1:25" ht="15.75" thickBot="1">
      <c r="A12" s="88">
        <v>7</v>
      </c>
      <c r="B12" s="84" t="str">
        <f t="shared" si="5"/>
        <v>TJ Sokol M.Ostrava 1 B</v>
      </c>
      <c r="C12" s="10">
        <f t="shared" si="0"/>
        <v>7</v>
      </c>
      <c r="D12" s="74" t="s">
        <v>72</v>
      </c>
      <c r="E12" s="6">
        <v>2009</v>
      </c>
      <c r="F12" s="29" t="s">
        <v>110</v>
      </c>
      <c r="G12" s="14">
        <v>10</v>
      </c>
      <c r="H12" s="4">
        <v>1.5</v>
      </c>
      <c r="I12" s="4">
        <v>1.3</v>
      </c>
      <c r="J12" s="4">
        <v>1</v>
      </c>
      <c r="K12" s="17"/>
      <c r="L12" s="19">
        <f t="shared" si="1"/>
        <v>8.7333333333333343</v>
      </c>
      <c r="M12" s="14">
        <v>10</v>
      </c>
      <c r="N12" s="4">
        <v>2</v>
      </c>
      <c r="O12" s="4">
        <v>2.1</v>
      </c>
      <c r="P12" s="4">
        <v>2.1</v>
      </c>
      <c r="Q12" s="17"/>
      <c r="R12" s="19">
        <f t="shared" si="2"/>
        <v>7.9333333333333336</v>
      </c>
      <c r="S12" s="14">
        <v>10</v>
      </c>
      <c r="T12" s="4">
        <v>0.9</v>
      </c>
      <c r="U12" s="4">
        <v>1.3</v>
      </c>
      <c r="V12" s="4"/>
      <c r="W12" s="17"/>
      <c r="X12" s="19">
        <f t="shared" si="3"/>
        <v>8.9</v>
      </c>
      <c r="Y12" s="96">
        <f t="shared" si="4"/>
        <v>25.56666666666667</v>
      </c>
    </row>
    <row r="13" spans="1:25" ht="15.75" thickBot="1">
      <c r="A13" s="88">
        <v>8</v>
      </c>
      <c r="B13" s="83" t="str">
        <f t="shared" si="5"/>
        <v>TJ Sokol M.Ostrava 1 C</v>
      </c>
      <c r="C13" s="10">
        <f t="shared" si="0"/>
        <v>8</v>
      </c>
      <c r="D13" s="74" t="s">
        <v>71</v>
      </c>
      <c r="E13" s="6">
        <v>2009</v>
      </c>
      <c r="F13" s="11" t="s">
        <v>111</v>
      </c>
      <c r="G13" s="14">
        <v>10</v>
      </c>
      <c r="H13" s="4">
        <v>1.4</v>
      </c>
      <c r="I13" s="4">
        <v>1.2</v>
      </c>
      <c r="J13" s="4">
        <v>1.2</v>
      </c>
      <c r="K13" s="17"/>
      <c r="L13" s="19">
        <f t="shared" si="1"/>
        <v>8.7333333333333343</v>
      </c>
      <c r="M13" s="14">
        <v>10</v>
      </c>
      <c r="N13" s="4">
        <v>2.1</v>
      </c>
      <c r="O13" s="4">
        <v>2.1</v>
      </c>
      <c r="P13" s="4">
        <v>1.9</v>
      </c>
      <c r="Q13" s="17"/>
      <c r="R13" s="19">
        <f t="shared" si="2"/>
        <v>7.9666666666666668</v>
      </c>
      <c r="S13" s="14">
        <v>10</v>
      </c>
      <c r="T13" s="4">
        <v>1.3</v>
      </c>
      <c r="U13" s="4">
        <v>1.2</v>
      </c>
      <c r="V13" s="4"/>
      <c r="W13" s="17"/>
      <c r="X13" s="19">
        <f t="shared" si="3"/>
        <v>8.75</v>
      </c>
      <c r="Y13" s="96">
        <f t="shared" si="4"/>
        <v>25.450000000000003</v>
      </c>
    </row>
    <row r="14" spans="1:25" ht="15.75" thickBot="1">
      <c r="A14" s="88">
        <v>9</v>
      </c>
      <c r="B14" s="83" t="str">
        <f t="shared" si="5"/>
        <v>GK Šumperk C</v>
      </c>
      <c r="C14" s="10">
        <f t="shared" si="0"/>
        <v>9</v>
      </c>
      <c r="D14" s="73" t="s">
        <v>15</v>
      </c>
      <c r="E14" s="23">
        <v>2009</v>
      </c>
      <c r="F14" s="29" t="s">
        <v>107</v>
      </c>
      <c r="G14" s="14">
        <v>10</v>
      </c>
      <c r="H14" s="4">
        <v>0.5</v>
      </c>
      <c r="I14" s="4">
        <v>0.5</v>
      </c>
      <c r="J14" s="4">
        <v>0.5</v>
      </c>
      <c r="K14" s="17"/>
      <c r="L14" s="19">
        <f t="shared" si="1"/>
        <v>9.5</v>
      </c>
      <c r="M14" s="14">
        <v>10</v>
      </c>
      <c r="N14" s="4">
        <v>3</v>
      </c>
      <c r="O14" s="4">
        <v>3.4</v>
      </c>
      <c r="P14" s="4">
        <v>3</v>
      </c>
      <c r="Q14" s="17"/>
      <c r="R14" s="19">
        <f t="shared" si="2"/>
        <v>6.8666666666666671</v>
      </c>
      <c r="S14" s="14">
        <v>10</v>
      </c>
      <c r="T14" s="4">
        <v>1.1000000000000001</v>
      </c>
      <c r="U14" s="4">
        <v>1.1000000000000001</v>
      </c>
      <c r="V14" s="4"/>
      <c r="W14" s="17"/>
      <c r="X14" s="19">
        <f t="shared" si="3"/>
        <v>8.9</v>
      </c>
      <c r="Y14" s="96">
        <f t="shared" si="4"/>
        <v>25.266666666666666</v>
      </c>
    </row>
    <row r="15" spans="1:25" ht="15.75" thickBot="1">
      <c r="A15" s="88">
        <v>10</v>
      </c>
      <c r="B15" s="84" t="str">
        <f t="shared" si="5"/>
        <v>TJ Sokol M.Ostrava 1 D</v>
      </c>
      <c r="C15" s="10">
        <f t="shared" si="0"/>
        <v>10</v>
      </c>
      <c r="D15" s="74" t="s">
        <v>70</v>
      </c>
      <c r="E15" s="6">
        <v>2009</v>
      </c>
      <c r="F15" s="25" t="s">
        <v>112</v>
      </c>
      <c r="G15" s="14">
        <v>10</v>
      </c>
      <c r="H15" s="4">
        <v>1</v>
      </c>
      <c r="I15" s="4">
        <v>1</v>
      </c>
      <c r="J15" s="4">
        <v>1.1000000000000001</v>
      </c>
      <c r="K15" s="17"/>
      <c r="L15" s="19">
        <f t="shared" si="1"/>
        <v>8.9666666666666668</v>
      </c>
      <c r="M15" s="14">
        <v>10</v>
      </c>
      <c r="N15" s="4">
        <v>2.7</v>
      </c>
      <c r="O15" s="4">
        <v>2.7</v>
      </c>
      <c r="P15" s="4">
        <v>2.5</v>
      </c>
      <c r="Q15" s="17"/>
      <c r="R15" s="19">
        <f t="shared" si="2"/>
        <v>7.3666666666666671</v>
      </c>
      <c r="S15" s="14">
        <v>10</v>
      </c>
      <c r="T15" s="4">
        <v>1.2</v>
      </c>
      <c r="U15" s="4">
        <v>1.1000000000000001</v>
      </c>
      <c r="V15" s="4"/>
      <c r="W15" s="17"/>
      <c r="X15" s="19">
        <f t="shared" si="3"/>
        <v>8.85</v>
      </c>
      <c r="Y15" s="96">
        <f t="shared" si="4"/>
        <v>25.183333333333337</v>
      </c>
    </row>
    <row r="16" spans="1:25" ht="15.75" thickBot="1">
      <c r="A16" s="88">
        <v>11</v>
      </c>
      <c r="B16" s="83" t="str">
        <f t="shared" si="5"/>
        <v>TJ Sokol M.Ostrava 1 E</v>
      </c>
      <c r="C16" s="10">
        <f t="shared" si="0"/>
        <v>11</v>
      </c>
      <c r="D16" s="74" t="s">
        <v>103</v>
      </c>
      <c r="E16" s="28">
        <v>2009</v>
      </c>
      <c r="F16" s="25" t="s">
        <v>113</v>
      </c>
      <c r="G16" s="14">
        <v>10</v>
      </c>
      <c r="H16" s="4">
        <v>1.6</v>
      </c>
      <c r="I16" s="4">
        <v>1.8</v>
      </c>
      <c r="J16" s="4">
        <v>1.4</v>
      </c>
      <c r="K16" s="17"/>
      <c r="L16" s="19">
        <f t="shared" si="1"/>
        <v>8.4</v>
      </c>
      <c r="M16" s="14">
        <v>10</v>
      </c>
      <c r="N16" s="4">
        <v>2</v>
      </c>
      <c r="O16" s="4">
        <v>2</v>
      </c>
      <c r="P16" s="4">
        <v>2</v>
      </c>
      <c r="Q16" s="17"/>
      <c r="R16" s="19">
        <f t="shared" si="2"/>
        <v>8</v>
      </c>
      <c r="S16" s="14">
        <v>10</v>
      </c>
      <c r="T16" s="4">
        <v>1.4</v>
      </c>
      <c r="U16" s="4">
        <v>1.2</v>
      </c>
      <c r="V16" s="4"/>
      <c r="W16" s="17"/>
      <c r="X16" s="19">
        <f t="shared" si="3"/>
        <v>8.6999999999999993</v>
      </c>
      <c r="Y16" s="96">
        <f t="shared" si="4"/>
        <v>25.099999999999998</v>
      </c>
    </row>
    <row r="17" spans="1:25" ht="15.75" thickBot="1">
      <c r="A17" s="88">
        <v>12</v>
      </c>
      <c r="B17" s="84" t="str">
        <f t="shared" si="5"/>
        <v>TJ Lokomotiva Pardubice</v>
      </c>
      <c r="C17" s="10">
        <f t="shared" si="0"/>
        <v>12</v>
      </c>
      <c r="D17" s="74" t="s">
        <v>85</v>
      </c>
      <c r="E17" s="6">
        <v>2010</v>
      </c>
      <c r="F17" s="7" t="s">
        <v>86</v>
      </c>
      <c r="G17" s="14">
        <v>10</v>
      </c>
      <c r="H17" s="4">
        <v>1.3</v>
      </c>
      <c r="I17" s="4">
        <v>1.1000000000000001</v>
      </c>
      <c r="J17" s="4">
        <v>1.3</v>
      </c>
      <c r="K17" s="17"/>
      <c r="L17" s="19">
        <f t="shared" si="1"/>
        <v>8.7666666666666657</v>
      </c>
      <c r="M17" s="14">
        <v>10</v>
      </c>
      <c r="N17" s="4">
        <v>2.1</v>
      </c>
      <c r="O17" s="4">
        <v>2.7</v>
      </c>
      <c r="P17" s="4">
        <v>2.4</v>
      </c>
      <c r="Q17" s="17"/>
      <c r="R17" s="19">
        <f t="shared" si="2"/>
        <v>7.6</v>
      </c>
      <c r="S17" s="14">
        <v>10</v>
      </c>
      <c r="T17" s="4">
        <v>1.3</v>
      </c>
      <c r="U17" s="4">
        <v>1.3</v>
      </c>
      <c r="V17" s="4"/>
      <c r="W17" s="17"/>
      <c r="X17" s="19">
        <f t="shared" si="3"/>
        <v>8.6999999999999993</v>
      </c>
      <c r="Y17" s="96">
        <f t="shared" si="4"/>
        <v>25.066666666666666</v>
      </c>
    </row>
    <row r="18" spans="1:25" ht="15.75" thickBot="1">
      <c r="A18" s="88">
        <v>13</v>
      </c>
      <c r="B18" s="83" t="str">
        <f t="shared" si="5"/>
        <v>TJ Sokol M.Ostrava 1 E</v>
      </c>
      <c r="C18" s="10">
        <f t="shared" si="0"/>
        <v>13</v>
      </c>
      <c r="D18" s="73" t="s">
        <v>74</v>
      </c>
      <c r="E18" s="6">
        <v>2010</v>
      </c>
      <c r="F18" s="25" t="s">
        <v>113</v>
      </c>
      <c r="G18" s="14">
        <v>10</v>
      </c>
      <c r="H18" s="4">
        <v>2.4</v>
      </c>
      <c r="I18" s="4">
        <v>2.4</v>
      </c>
      <c r="J18" s="4">
        <v>2.4</v>
      </c>
      <c r="K18" s="17"/>
      <c r="L18" s="19">
        <f t="shared" si="1"/>
        <v>7.6</v>
      </c>
      <c r="M18" s="14">
        <v>10</v>
      </c>
      <c r="N18" s="4">
        <v>1.4</v>
      </c>
      <c r="O18" s="4">
        <v>1.7</v>
      </c>
      <c r="P18" s="4">
        <v>1.4</v>
      </c>
      <c r="Q18" s="17"/>
      <c r="R18" s="19">
        <f t="shared" si="2"/>
        <v>8.5</v>
      </c>
      <c r="S18" s="14">
        <v>10</v>
      </c>
      <c r="T18" s="4">
        <v>1.5</v>
      </c>
      <c r="U18" s="4">
        <v>1.4</v>
      </c>
      <c r="V18" s="4"/>
      <c r="W18" s="17"/>
      <c r="X18" s="19">
        <f t="shared" si="3"/>
        <v>8.5500000000000007</v>
      </c>
      <c r="Y18" s="96">
        <f t="shared" si="4"/>
        <v>24.650000000000002</v>
      </c>
    </row>
    <row r="19" spans="1:25" ht="15.75" thickBot="1">
      <c r="A19" s="88">
        <v>14</v>
      </c>
      <c r="B19" s="84" t="str">
        <f t="shared" si="5"/>
        <v>Klub sportovní gymnastiky Znojmo</v>
      </c>
      <c r="C19" s="10">
        <f t="shared" si="0"/>
        <v>14</v>
      </c>
      <c r="D19" s="74" t="s">
        <v>21</v>
      </c>
      <c r="E19" s="23">
        <v>2010</v>
      </c>
      <c r="F19" s="50" t="s">
        <v>93</v>
      </c>
      <c r="G19" s="14">
        <v>10</v>
      </c>
      <c r="H19" s="4">
        <v>1.6</v>
      </c>
      <c r="I19" s="4">
        <v>0.8</v>
      </c>
      <c r="J19" s="4">
        <v>1.7</v>
      </c>
      <c r="K19" s="17"/>
      <c r="L19" s="19">
        <f t="shared" si="1"/>
        <v>8.6333333333333329</v>
      </c>
      <c r="M19" s="14">
        <v>10</v>
      </c>
      <c r="N19" s="4">
        <v>2.9</v>
      </c>
      <c r="O19" s="4">
        <v>2.9</v>
      </c>
      <c r="P19" s="4">
        <v>2.8</v>
      </c>
      <c r="Q19" s="17"/>
      <c r="R19" s="19">
        <f t="shared" si="2"/>
        <v>7.1333333333333329</v>
      </c>
      <c r="S19" s="14">
        <v>10</v>
      </c>
      <c r="T19" s="4">
        <v>1.1000000000000001</v>
      </c>
      <c r="U19" s="4">
        <v>1.2</v>
      </c>
      <c r="V19" s="4"/>
      <c r="W19" s="17"/>
      <c r="X19" s="19">
        <f t="shared" si="3"/>
        <v>8.85</v>
      </c>
      <c r="Y19" s="96">
        <f t="shared" si="4"/>
        <v>24.616666666666667</v>
      </c>
    </row>
    <row r="20" spans="1:25" ht="15.75" thickBot="1">
      <c r="A20" s="88">
        <v>15</v>
      </c>
      <c r="B20" s="83" t="str">
        <f t="shared" si="5"/>
        <v>GK Šumperk D</v>
      </c>
      <c r="C20" s="10">
        <f t="shared" si="0"/>
        <v>15</v>
      </c>
      <c r="D20" s="74" t="s">
        <v>17</v>
      </c>
      <c r="E20" s="6">
        <v>2009</v>
      </c>
      <c r="F20" s="25" t="s">
        <v>108</v>
      </c>
      <c r="G20" s="14">
        <v>10</v>
      </c>
      <c r="H20" s="4">
        <v>1.2</v>
      </c>
      <c r="I20" s="4">
        <v>1.3</v>
      </c>
      <c r="J20" s="4">
        <v>1.2</v>
      </c>
      <c r="K20" s="17"/>
      <c r="L20" s="19">
        <f t="shared" si="1"/>
        <v>8.7666666666666657</v>
      </c>
      <c r="M20" s="14">
        <v>10</v>
      </c>
      <c r="N20" s="4">
        <v>2.7</v>
      </c>
      <c r="O20" s="4">
        <v>2.4</v>
      </c>
      <c r="P20" s="4">
        <v>2.8</v>
      </c>
      <c r="Q20" s="17"/>
      <c r="R20" s="19">
        <f t="shared" si="2"/>
        <v>7.3666666666666671</v>
      </c>
      <c r="S20" s="14">
        <v>10</v>
      </c>
      <c r="T20" s="4">
        <v>1.7</v>
      </c>
      <c r="U20" s="4">
        <v>1.8</v>
      </c>
      <c r="V20" s="4"/>
      <c r="W20" s="17"/>
      <c r="X20" s="19">
        <f t="shared" si="3"/>
        <v>8.25</v>
      </c>
      <c r="Y20" s="96">
        <f t="shared" si="4"/>
        <v>24.383333333333333</v>
      </c>
    </row>
    <row r="21" spans="1:25" ht="15.75" thickBot="1">
      <c r="A21" s="88">
        <v>16</v>
      </c>
      <c r="B21" s="84" t="str">
        <f t="shared" si="5"/>
        <v xml:space="preserve">TJ Sokol M.Ostrava 1 </v>
      </c>
      <c r="C21" s="10">
        <f t="shared" si="0"/>
        <v>16</v>
      </c>
      <c r="D21" s="74" t="s">
        <v>98</v>
      </c>
      <c r="E21" s="6">
        <v>2011</v>
      </c>
      <c r="F21" s="11" t="s">
        <v>116</v>
      </c>
      <c r="G21" s="14">
        <v>10</v>
      </c>
      <c r="H21" s="4">
        <v>1.6</v>
      </c>
      <c r="I21" s="4">
        <v>1.4</v>
      </c>
      <c r="J21" s="4">
        <v>1.7</v>
      </c>
      <c r="K21" s="17"/>
      <c r="L21" s="19">
        <f t="shared" si="1"/>
        <v>8.4333333333333336</v>
      </c>
      <c r="M21" s="14">
        <v>9</v>
      </c>
      <c r="N21" s="4">
        <v>1.6</v>
      </c>
      <c r="O21" s="4">
        <v>1.9</v>
      </c>
      <c r="P21" s="4">
        <v>2</v>
      </c>
      <c r="Q21" s="17"/>
      <c r="R21" s="19">
        <f t="shared" si="2"/>
        <v>7.166666666666667</v>
      </c>
      <c r="S21" s="14">
        <v>10</v>
      </c>
      <c r="T21" s="4">
        <v>1.2</v>
      </c>
      <c r="U21" s="4">
        <v>1.3</v>
      </c>
      <c r="V21" s="4"/>
      <c r="W21" s="17"/>
      <c r="X21" s="19">
        <f t="shared" si="3"/>
        <v>8.75</v>
      </c>
      <c r="Y21" s="96">
        <f t="shared" si="4"/>
        <v>24.35</v>
      </c>
    </row>
    <row r="22" spans="1:25" ht="15.75" thickBot="1">
      <c r="A22" s="88">
        <v>17</v>
      </c>
      <c r="B22" s="83" t="str">
        <f t="shared" si="5"/>
        <v>KSG SK Přerov</v>
      </c>
      <c r="C22" s="10">
        <f t="shared" si="0"/>
        <v>17</v>
      </c>
      <c r="D22" s="74" t="s">
        <v>63</v>
      </c>
      <c r="E22" s="23">
        <v>2009</v>
      </c>
      <c r="F22" s="25" t="s">
        <v>62</v>
      </c>
      <c r="G22" s="14">
        <v>10</v>
      </c>
      <c r="H22" s="4">
        <v>1.6</v>
      </c>
      <c r="I22" s="4">
        <v>1.2</v>
      </c>
      <c r="J22" s="4">
        <v>1.6</v>
      </c>
      <c r="K22" s="17"/>
      <c r="L22" s="19">
        <f t="shared" si="1"/>
        <v>8.5333333333333332</v>
      </c>
      <c r="M22" s="14">
        <v>10</v>
      </c>
      <c r="N22" s="4">
        <v>2.8</v>
      </c>
      <c r="O22" s="4">
        <v>2.9</v>
      </c>
      <c r="P22" s="4">
        <v>2.7</v>
      </c>
      <c r="Q22" s="17"/>
      <c r="R22" s="19">
        <f t="shared" si="2"/>
        <v>7.2000000000000011</v>
      </c>
      <c r="S22" s="14">
        <v>10</v>
      </c>
      <c r="T22" s="4">
        <v>1.6</v>
      </c>
      <c r="U22" s="4">
        <v>1.4</v>
      </c>
      <c r="V22" s="4"/>
      <c r="W22" s="17"/>
      <c r="X22" s="19">
        <f t="shared" si="3"/>
        <v>8.5</v>
      </c>
      <c r="Y22" s="96">
        <f t="shared" si="4"/>
        <v>24.233333333333334</v>
      </c>
    </row>
    <row r="23" spans="1:25" ht="15.75" thickBot="1">
      <c r="A23" s="88">
        <v>18</v>
      </c>
      <c r="B23" s="83" t="str">
        <f t="shared" si="5"/>
        <v>KSG SK Přerov</v>
      </c>
      <c r="C23" s="10">
        <f t="shared" si="0"/>
        <v>18</v>
      </c>
      <c r="D23" s="74" t="s">
        <v>64</v>
      </c>
      <c r="E23" s="6">
        <v>2010</v>
      </c>
      <c r="F23" s="25" t="s">
        <v>62</v>
      </c>
      <c r="G23" s="14">
        <v>10</v>
      </c>
      <c r="H23" s="4">
        <v>2.2000000000000002</v>
      </c>
      <c r="I23" s="4">
        <v>2.1</v>
      </c>
      <c r="J23" s="4">
        <v>2</v>
      </c>
      <c r="K23" s="17"/>
      <c r="L23" s="19">
        <f t="shared" si="1"/>
        <v>7.9</v>
      </c>
      <c r="M23" s="14">
        <v>10</v>
      </c>
      <c r="N23" s="4">
        <v>2.8</v>
      </c>
      <c r="O23" s="4">
        <v>2.6</v>
      </c>
      <c r="P23" s="4">
        <v>2.5</v>
      </c>
      <c r="Q23" s="17"/>
      <c r="R23" s="19">
        <f t="shared" si="2"/>
        <v>7.3666666666666671</v>
      </c>
      <c r="S23" s="14">
        <v>10</v>
      </c>
      <c r="T23" s="4">
        <v>2</v>
      </c>
      <c r="U23" s="4">
        <v>1.9</v>
      </c>
      <c r="V23" s="4"/>
      <c r="W23" s="17"/>
      <c r="X23" s="19">
        <f t="shared" si="3"/>
        <v>8.0500000000000007</v>
      </c>
      <c r="Y23" s="96">
        <f t="shared" si="4"/>
        <v>23.31666666666667</v>
      </c>
    </row>
    <row r="24" spans="1:25" ht="15.75" thickBot="1">
      <c r="A24" s="88">
        <v>19</v>
      </c>
      <c r="B24" s="83" t="str">
        <f t="shared" si="5"/>
        <v>KSG SK Přerov</v>
      </c>
      <c r="C24" s="10">
        <f t="shared" si="0"/>
        <v>19</v>
      </c>
      <c r="D24" s="75" t="s">
        <v>65</v>
      </c>
      <c r="E24" s="6">
        <v>2011</v>
      </c>
      <c r="F24" s="25" t="s">
        <v>62</v>
      </c>
      <c r="G24" s="14">
        <v>10</v>
      </c>
      <c r="H24" s="4">
        <v>2.2000000000000002</v>
      </c>
      <c r="I24" s="4">
        <v>1.8</v>
      </c>
      <c r="J24" s="4">
        <v>2.2000000000000002</v>
      </c>
      <c r="K24" s="27"/>
      <c r="L24" s="19">
        <f t="shared" si="1"/>
        <v>7.9333333333333336</v>
      </c>
      <c r="M24" s="14">
        <v>9</v>
      </c>
      <c r="N24" s="4">
        <v>2.4</v>
      </c>
      <c r="O24" s="4">
        <v>3.1</v>
      </c>
      <c r="P24" s="4">
        <v>3</v>
      </c>
      <c r="Q24" s="27"/>
      <c r="R24" s="19">
        <f t="shared" si="2"/>
        <v>6.1666666666666661</v>
      </c>
      <c r="S24" s="14">
        <v>10</v>
      </c>
      <c r="T24" s="4">
        <v>1.8</v>
      </c>
      <c r="U24" s="4">
        <v>1.5</v>
      </c>
      <c r="V24" s="4"/>
      <c r="W24" s="32"/>
      <c r="X24" s="19">
        <f t="shared" si="3"/>
        <v>8.35</v>
      </c>
      <c r="Y24" s="96">
        <f t="shared" si="4"/>
        <v>22.45</v>
      </c>
    </row>
    <row r="25" spans="1:25" ht="15.75" thickBot="1">
      <c r="A25" s="88">
        <v>20</v>
      </c>
      <c r="B25" s="83">
        <f t="shared" si="5"/>
        <v>0</v>
      </c>
      <c r="C25" s="10" t="str">
        <f t="shared" si="0"/>
        <v>20 - 21</v>
      </c>
      <c r="D25" s="74"/>
      <c r="E25" s="28"/>
      <c r="F25" s="25"/>
      <c r="G25" s="14"/>
      <c r="H25" s="4"/>
      <c r="I25" s="4"/>
      <c r="J25" s="4"/>
      <c r="K25" s="17"/>
      <c r="L25" s="19"/>
      <c r="M25" s="14"/>
      <c r="N25" s="4"/>
      <c r="O25" s="4"/>
      <c r="P25" s="4"/>
      <c r="Q25" s="17"/>
      <c r="R25" s="19"/>
      <c r="S25" s="14"/>
      <c r="T25" s="4"/>
      <c r="U25" s="4"/>
      <c r="V25" s="4"/>
      <c r="W25" s="17"/>
      <c r="X25" s="19"/>
      <c r="Y25" s="96">
        <f t="shared" si="4"/>
        <v>0</v>
      </c>
    </row>
    <row r="26" spans="1:25" ht="15.75" thickBot="1">
      <c r="A26" s="88">
        <v>21</v>
      </c>
      <c r="B26" s="85">
        <f t="shared" si="5"/>
        <v>0</v>
      </c>
      <c r="C26" s="10" t="str">
        <f t="shared" si="0"/>
        <v>21 - 22</v>
      </c>
      <c r="D26" s="74"/>
      <c r="E26" s="28"/>
      <c r="F26" s="25"/>
      <c r="G26" s="14"/>
      <c r="H26" s="4"/>
      <c r="I26" s="4"/>
      <c r="J26" s="4"/>
      <c r="K26" s="17"/>
      <c r="L26" s="19"/>
      <c r="M26" s="14"/>
      <c r="N26" s="4"/>
      <c r="O26" s="4"/>
      <c r="P26" s="4"/>
      <c r="Q26" s="17"/>
      <c r="R26" s="19"/>
      <c r="S26" s="14"/>
      <c r="T26" s="4"/>
      <c r="U26" s="4"/>
      <c r="V26" s="4"/>
      <c r="W26" s="17"/>
      <c r="X26" s="19"/>
      <c r="Y26" s="96">
        <f t="shared" si="4"/>
        <v>0</v>
      </c>
    </row>
    <row r="27" spans="1:25" ht="15.75" thickBot="1">
      <c r="A27" s="89">
        <v>22</v>
      </c>
      <c r="B27" s="86">
        <f t="shared" si="5"/>
        <v>0</v>
      </c>
      <c r="C27" s="41" t="str">
        <f t="shared" si="0"/>
        <v xml:space="preserve">22 - </v>
      </c>
      <c r="D27" s="104"/>
      <c r="E27" s="47"/>
      <c r="F27" s="49"/>
      <c r="G27" s="42"/>
      <c r="H27" s="5"/>
      <c r="I27" s="5"/>
      <c r="J27" s="5"/>
      <c r="K27" s="107"/>
      <c r="L27" s="19"/>
      <c r="M27" s="48"/>
      <c r="N27" s="5"/>
      <c r="O27" s="5"/>
      <c r="P27" s="5"/>
      <c r="Q27" s="107"/>
      <c r="R27" s="19"/>
      <c r="S27" s="48"/>
      <c r="T27" s="5"/>
      <c r="U27" s="5"/>
      <c r="V27" s="5"/>
      <c r="W27" s="109"/>
      <c r="X27" s="19"/>
      <c r="Y27" s="97">
        <f t="shared" si="4"/>
        <v>0</v>
      </c>
    </row>
    <row r="30" spans="1:25" ht="40.5" customHeight="1">
      <c r="C30" s="1"/>
      <c r="D30" s="1" t="s">
        <v>22</v>
      </c>
      <c r="E30" s="1"/>
      <c r="F30" s="1"/>
      <c r="G30" s="1" t="s">
        <v>23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 t="s">
        <v>24</v>
      </c>
      <c r="T30" s="1"/>
      <c r="U30" s="1"/>
      <c r="V30" s="1"/>
      <c r="W30" s="1"/>
      <c r="X30" s="1"/>
      <c r="Y30" s="1"/>
    </row>
  </sheetData>
  <sortState ref="D6:Y27">
    <sortCondition descending="1" ref="Y6:Y27"/>
  </sortState>
  <conditionalFormatting sqref="Y6:Y27">
    <cfRule type="cellIs" dxfId="5" priority="1" operator="equal">
      <formula>Y7</formula>
    </cfRule>
    <cfRule type="cellIs" dxfId="4" priority="2" operator="equal">
      <formula>Y5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Y40"/>
  <sheetViews>
    <sheetView showGridLines="0" zoomScale="83" zoomScaleNormal="83" workbookViewId="0">
      <pane xSplit="4" ySplit="5" topLeftCell="E17" activePane="bottomRight" state="frozen"/>
      <selection pane="topRight" activeCell="D1" sqref="D1"/>
      <selection pane="bottomLeft" activeCell="A6" sqref="A6"/>
      <selection pane="bottomRight" activeCell="F34" sqref="F34"/>
    </sheetView>
  </sheetViews>
  <sheetFormatPr defaultRowHeight="15" outlineLevelCol="1"/>
  <cols>
    <col min="1" max="1" width="7.7109375" hidden="1" customWidth="1" outlineLevel="1"/>
    <col min="2" max="2" width="30.7109375" hidden="1" customWidth="1" outlineLevel="1"/>
    <col min="3" max="3" width="7.7109375" customWidth="1" collapsed="1"/>
    <col min="4" max="4" width="30.7109375" customWidth="1"/>
    <col min="5" max="5" width="7.7109375" customWidth="1"/>
    <col min="6" max="6" width="30.7109375" customWidth="1"/>
    <col min="7" max="11" width="5.7109375" customWidth="1"/>
    <col min="12" max="12" width="7.7109375" customWidth="1"/>
    <col min="13" max="17" width="5.7109375" customWidth="1"/>
    <col min="18" max="18" width="7.7109375" customWidth="1"/>
    <col min="19" max="23" width="5.7109375" customWidth="1"/>
    <col min="24" max="24" width="7.7109375" customWidth="1"/>
    <col min="25" max="25" width="12.7109375" customWidth="1"/>
  </cols>
  <sheetData>
    <row r="1" spans="1:25">
      <c r="F1" s="2" t="s">
        <v>25</v>
      </c>
    </row>
    <row r="2" spans="1:25">
      <c r="F2" s="3">
        <v>42812</v>
      </c>
    </row>
    <row r="3" spans="1:25">
      <c r="F3" s="2" t="s">
        <v>26</v>
      </c>
    </row>
    <row r="4" spans="1:25" ht="6" customHeight="1" thickBot="1"/>
    <row r="5" spans="1:25" ht="66" customHeight="1" thickBot="1">
      <c r="A5" s="87" t="s">
        <v>104</v>
      </c>
      <c r="B5" s="81" t="s">
        <v>5</v>
      </c>
      <c r="C5" s="67" t="s">
        <v>2</v>
      </c>
      <c r="D5" s="67" t="s">
        <v>3</v>
      </c>
      <c r="E5" s="67" t="s">
        <v>4</v>
      </c>
      <c r="F5" s="68" t="s">
        <v>5</v>
      </c>
      <c r="G5" s="68" t="s">
        <v>6</v>
      </c>
      <c r="H5" s="69" t="s">
        <v>7</v>
      </c>
      <c r="I5" s="69" t="s">
        <v>8</v>
      </c>
      <c r="J5" s="69" t="s">
        <v>9</v>
      </c>
      <c r="K5" s="69" t="s">
        <v>10</v>
      </c>
      <c r="L5" s="70" t="s">
        <v>11</v>
      </c>
      <c r="M5" s="68" t="s">
        <v>6</v>
      </c>
      <c r="N5" s="69" t="s">
        <v>7</v>
      </c>
      <c r="O5" s="69" t="s">
        <v>8</v>
      </c>
      <c r="P5" s="69" t="s">
        <v>9</v>
      </c>
      <c r="Q5" s="69" t="s">
        <v>10</v>
      </c>
      <c r="R5" s="70" t="s">
        <v>11</v>
      </c>
      <c r="S5" s="68" t="s">
        <v>6</v>
      </c>
      <c r="T5" s="69" t="s">
        <v>7</v>
      </c>
      <c r="U5" s="69" t="s">
        <v>8</v>
      </c>
      <c r="V5" s="69" t="s">
        <v>9</v>
      </c>
      <c r="W5" s="69" t="s">
        <v>10</v>
      </c>
      <c r="X5" s="72" t="s">
        <v>11</v>
      </c>
      <c r="Y5" s="67" t="s">
        <v>12</v>
      </c>
    </row>
    <row r="6" spans="1:25" ht="15.75" thickBot="1">
      <c r="A6" s="88">
        <v>1</v>
      </c>
      <c r="B6" s="82" t="str">
        <f>F6</f>
        <v>GK Šumperk A</v>
      </c>
      <c r="C6" s="38">
        <f t="shared" ref="C6:C38" si="0">IF(Y6=Y7,A6&amp;" - "&amp;A7,IF(Y6=Y5,A5&amp;" - "&amp;A6,A6))</f>
        <v>1</v>
      </c>
      <c r="D6" s="101" t="s">
        <v>27</v>
      </c>
      <c r="E6" s="38">
        <v>2006</v>
      </c>
      <c r="F6" s="36" t="s">
        <v>105</v>
      </c>
      <c r="G6" s="14">
        <v>1.5</v>
      </c>
      <c r="H6" s="4">
        <v>1.4</v>
      </c>
      <c r="I6" s="4">
        <v>1.2</v>
      </c>
      <c r="J6" s="4">
        <v>0.9</v>
      </c>
      <c r="K6" s="17"/>
      <c r="L6" s="19">
        <f t="shared" ref="L6:L35" si="1">G6+(10-(AVERAGE(H6,I6,J6))-K6)</f>
        <v>10.333333333333334</v>
      </c>
      <c r="M6" s="14">
        <v>3.6</v>
      </c>
      <c r="N6" s="4">
        <v>2.5</v>
      </c>
      <c r="O6" s="4">
        <v>2.9</v>
      </c>
      <c r="P6" s="4">
        <v>2.1</v>
      </c>
      <c r="Q6" s="17"/>
      <c r="R6" s="19">
        <f t="shared" ref="R6:R34" si="2">M6+(10-(AVERAGE(N6,O6,P6))-Q6)</f>
        <v>11.1</v>
      </c>
      <c r="S6" s="14">
        <v>3.5</v>
      </c>
      <c r="T6" s="4">
        <v>1.5</v>
      </c>
      <c r="U6" s="4">
        <v>1.8</v>
      </c>
      <c r="V6" s="4"/>
      <c r="W6" s="17"/>
      <c r="X6" s="18">
        <f t="shared" ref="X6:X34" si="3">S6+(10-(AVERAGE(T6,U6,V6))-W6)</f>
        <v>11.85</v>
      </c>
      <c r="Y6" s="95">
        <f t="shared" ref="Y6:Y38" si="4">SUM(L6,R6,X6)</f>
        <v>33.283333333333331</v>
      </c>
    </row>
    <row r="7" spans="1:25" ht="15.75" thickBot="1">
      <c r="A7" s="88">
        <v>2</v>
      </c>
      <c r="B7" s="83" t="str">
        <f t="shared" ref="B7:B38" si="5">F7</f>
        <v>GK Šumperk B</v>
      </c>
      <c r="C7" s="10">
        <f t="shared" si="0"/>
        <v>2</v>
      </c>
      <c r="D7" s="74" t="s">
        <v>29</v>
      </c>
      <c r="E7" s="6">
        <v>2006</v>
      </c>
      <c r="F7" s="11" t="s">
        <v>106</v>
      </c>
      <c r="G7" s="14">
        <v>1</v>
      </c>
      <c r="H7" s="4">
        <v>1.9</v>
      </c>
      <c r="I7" s="4">
        <v>2.2000000000000002</v>
      </c>
      <c r="J7" s="4">
        <v>2</v>
      </c>
      <c r="K7" s="17"/>
      <c r="L7" s="19">
        <f t="shared" si="1"/>
        <v>8.9666666666666668</v>
      </c>
      <c r="M7" s="14">
        <v>2.2000000000000002</v>
      </c>
      <c r="N7" s="4">
        <v>2</v>
      </c>
      <c r="O7" s="4">
        <v>2.2000000000000002</v>
      </c>
      <c r="P7" s="4">
        <v>2.2000000000000002</v>
      </c>
      <c r="Q7" s="17"/>
      <c r="R7" s="19">
        <f t="shared" si="2"/>
        <v>10.066666666666666</v>
      </c>
      <c r="S7" s="14">
        <v>2.2999999999999998</v>
      </c>
      <c r="T7" s="4">
        <v>1</v>
      </c>
      <c r="U7" s="4">
        <v>1.2</v>
      </c>
      <c r="V7" s="4"/>
      <c r="W7" s="17"/>
      <c r="X7" s="18">
        <f t="shared" si="3"/>
        <v>11.2</v>
      </c>
      <c r="Y7" s="96">
        <f t="shared" si="4"/>
        <v>30.233333333333331</v>
      </c>
    </row>
    <row r="8" spans="1:25" ht="15.75" thickBot="1">
      <c r="A8" s="88">
        <v>3</v>
      </c>
      <c r="B8" s="83" t="str">
        <f t="shared" si="5"/>
        <v>GK Šumperk C</v>
      </c>
      <c r="C8" s="10">
        <f t="shared" si="0"/>
        <v>3</v>
      </c>
      <c r="D8" s="73" t="s">
        <v>30</v>
      </c>
      <c r="E8" s="23">
        <v>2007</v>
      </c>
      <c r="F8" s="11" t="s">
        <v>107</v>
      </c>
      <c r="G8" s="14">
        <v>1.1000000000000001</v>
      </c>
      <c r="H8" s="4">
        <v>2.7</v>
      </c>
      <c r="I8" s="4">
        <v>2.6</v>
      </c>
      <c r="J8" s="4">
        <v>2.2000000000000002</v>
      </c>
      <c r="K8" s="17"/>
      <c r="L8" s="19">
        <f t="shared" si="1"/>
        <v>8.6</v>
      </c>
      <c r="M8" s="14">
        <v>3</v>
      </c>
      <c r="N8" s="4">
        <v>2.8</v>
      </c>
      <c r="O8" s="4">
        <v>2.6</v>
      </c>
      <c r="P8" s="4">
        <v>2.7</v>
      </c>
      <c r="Q8" s="17"/>
      <c r="R8" s="19">
        <f t="shared" si="2"/>
        <v>10.299999999999999</v>
      </c>
      <c r="S8" s="14">
        <v>2.7</v>
      </c>
      <c r="T8" s="4">
        <v>1.5</v>
      </c>
      <c r="U8" s="4">
        <v>1.4</v>
      </c>
      <c r="V8" s="4"/>
      <c r="W8" s="17"/>
      <c r="X8" s="18">
        <f t="shared" si="3"/>
        <v>11.25</v>
      </c>
      <c r="Y8" s="96">
        <f t="shared" si="4"/>
        <v>30.15</v>
      </c>
    </row>
    <row r="9" spans="1:25" ht="15.75" thickBot="1">
      <c r="A9" s="88">
        <v>4</v>
      </c>
      <c r="B9" s="83" t="str">
        <f t="shared" si="5"/>
        <v>GK Šumperk D</v>
      </c>
      <c r="C9" s="10">
        <f t="shared" si="0"/>
        <v>4</v>
      </c>
      <c r="D9" s="73" t="s">
        <v>31</v>
      </c>
      <c r="E9" s="23">
        <v>2007</v>
      </c>
      <c r="F9" s="11" t="s">
        <v>108</v>
      </c>
      <c r="G9" s="14">
        <v>0.9</v>
      </c>
      <c r="H9" s="4">
        <v>2.4</v>
      </c>
      <c r="I9" s="4">
        <v>2.1</v>
      </c>
      <c r="J9" s="4">
        <v>1.8</v>
      </c>
      <c r="K9" s="17"/>
      <c r="L9" s="19">
        <f t="shared" si="1"/>
        <v>8.8000000000000007</v>
      </c>
      <c r="M9" s="14">
        <v>3</v>
      </c>
      <c r="N9" s="4">
        <v>2.7</v>
      </c>
      <c r="O9" s="4">
        <v>2.8</v>
      </c>
      <c r="P9" s="4">
        <v>3.1</v>
      </c>
      <c r="Q9" s="17"/>
      <c r="R9" s="19">
        <f t="shared" si="2"/>
        <v>10.133333333333333</v>
      </c>
      <c r="S9" s="14">
        <v>2.6</v>
      </c>
      <c r="T9" s="4">
        <v>1.2</v>
      </c>
      <c r="U9" s="4">
        <v>1.8</v>
      </c>
      <c r="V9" s="4"/>
      <c r="W9" s="17"/>
      <c r="X9" s="18">
        <f t="shared" si="3"/>
        <v>11.1</v>
      </c>
      <c r="Y9" s="96">
        <f t="shared" si="4"/>
        <v>30.033333333333331</v>
      </c>
    </row>
    <row r="10" spans="1:25" ht="15.75" thickBot="1">
      <c r="A10" s="88">
        <v>5</v>
      </c>
      <c r="B10" s="83" t="str">
        <f t="shared" si="5"/>
        <v>TJ Lokomotiva Pardubice</v>
      </c>
      <c r="C10" s="10">
        <f t="shared" si="0"/>
        <v>5</v>
      </c>
      <c r="D10" s="73" t="s">
        <v>87</v>
      </c>
      <c r="E10" s="23">
        <v>2006</v>
      </c>
      <c r="F10" s="11" t="s">
        <v>86</v>
      </c>
      <c r="G10" s="14">
        <v>1.1000000000000001</v>
      </c>
      <c r="H10" s="4">
        <v>2.7</v>
      </c>
      <c r="I10" s="4">
        <v>2.5</v>
      </c>
      <c r="J10" s="4">
        <v>3</v>
      </c>
      <c r="K10" s="17"/>
      <c r="L10" s="19">
        <f t="shared" si="1"/>
        <v>8.3666666666666671</v>
      </c>
      <c r="M10" s="14">
        <v>3.1</v>
      </c>
      <c r="N10" s="4">
        <v>3</v>
      </c>
      <c r="O10" s="4">
        <v>2.5</v>
      </c>
      <c r="P10" s="4">
        <v>2.8</v>
      </c>
      <c r="Q10" s="17"/>
      <c r="R10" s="19">
        <f t="shared" si="2"/>
        <v>10.333333333333332</v>
      </c>
      <c r="S10" s="14">
        <v>2.8</v>
      </c>
      <c r="T10" s="4">
        <v>1.5</v>
      </c>
      <c r="U10" s="4">
        <v>1.7</v>
      </c>
      <c r="V10" s="4"/>
      <c r="W10" s="17"/>
      <c r="X10" s="18">
        <f t="shared" si="3"/>
        <v>11.2</v>
      </c>
      <c r="Y10" s="96">
        <f t="shared" si="4"/>
        <v>29.9</v>
      </c>
    </row>
    <row r="11" spans="1:25" ht="15.75" thickBot="1">
      <c r="A11" s="88">
        <v>6</v>
      </c>
      <c r="B11" s="83" t="str">
        <f t="shared" si="5"/>
        <v>TJ Sokol M.Ostrava 1 A</v>
      </c>
      <c r="C11" s="10">
        <f t="shared" si="0"/>
        <v>6</v>
      </c>
      <c r="D11" s="74" t="s">
        <v>77</v>
      </c>
      <c r="E11" s="6">
        <v>2007</v>
      </c>
      <c r="F11" s="11" t="s">
        <v>109</v>
      </c>
      <c r="G11" s="14">
        <v>0.8</v>
      </c>
      <c r="H11" s="4">
        <v>3.7</v>
      </c>
      <c r="I11" s="4">
        <v>3.8</v>
      </c>
      <c r="J11" s="4">
        <v>2.4</v>
      </c>
      <c r="K11" s="17"/>
      <c r="L11" s="19">
        <f t="shared" si="1"/>
        <v>7.4999999999999991</v>
      </c>
      <c r="M11" s="14">
        <v>2.9</v>
      </c>
      <c r="N11" s="4">
        <v>1.5</v>
      </c>
      <c r="O11" s="4">
        <v>1.9</v>
      </c>
      <c r="P11" s="4">
        <v>1.5</v>
      </c>
      <c r="Q11" s="17"/>
      <c r="R11" s="19">
        <f t="shared" si="2"/>
        <v>11.266666666666667</v>
      </c>
      <c r="S11" s="14">
        <v>2.2999999999999998</v>
      </c>
      <c r="T11" s="4">
        <v>1.1000000000000001</v>
      </c>
      <c r="U11" s="4">
        <v>1.3</v>
      </c>
      <c r="V11" s="4"/>
      <c r="W11" s="17"/>
      <c r="X11" s="18">
        <f t="shared" si="3"/>
        <v>11.100000000000001</v>
      </c>
      <c r="Y11" s="96">
        <f t="shared" si="4"/>
        <v>29.866666666666667</v>
      </c>
    </row>
    <row r="12" spans="1:25" ht="15.75" thickBot="1">
      <c r="A12" s="88">
        <v>7</v>
      </c>
      <c r="B12" s="84" t="str">
        <f t="shared" si="5"/>
        <v>TJ Sokol M.Ostrava 1 B</v>
      </c>
      <c r="C12" s="10">
        <f t="shared" si="0"/>
        <v>7</v>
      </c>
      <c r="D12" s="75" t="s">
        <v>78</v>
      </c>
      <c r="E12" s="23">
        <v>2007</v>
      </c>
      <c r="F12" s="11" t="s">
        <v>110</v>
      </c>
      <c r="G12" s="14">
        <v>0.8</v>
      </c>
      <c r="H12" s="4">
        <v>3.8</v>
      </c>
      <c r="I12" s="4">
        <v>3.9</v>
      </c>
      <c r="J12" s="4">
        <v>2.9</v>
      </c>
      <c r="K12" s="17"/>
      <c r="L12" s="19">
        <f t="shared" si="1"/>
        <v>7.2666666666666666</v>
      </c>
      <c r="M12" s="14">
        <v>3.3</v>
      </c>
      <c r="N12" s="4">
        <v>2.7</v>
      </c>
      <c r="O12" s="4">
        <v>2.7</v>
      </c>
      <c r="P12" s="4">
        <v>3.2</v>
      </c>
      <c r="Q12" s="17"/>
      <c r="R12" s="19">
        <f t="shared" si="2"/>
        <v>10.433333333333334</v>
      </c>
      <c r="S12" s="14">
        <v>2.4</v>
      </c>
      <c r="T12" s="4">
        <v>1</v>
      </c>
      <c r="U12" s="4">
        <v>1.2</v>
      </c>
      <c r="V12" s="4"/>
      <c r="W12" s="17"/>
      <c r="X12" s="18">
        <f t="shared" si="3"/>
        <v>11.3</v>
      </c>
      <c r="Y12" s="96">
        <f t="shared" si="4"/>
        <v>29</v>
      </c>
    </row>
    <row r="13" spans="1:25" ht="15.75" thickBot="1">
      <c r="A13" s="88">
        <v>8</v>
      </c>
      <c r="B13" s="83" t="str">
        <f t="shared" si="5"/>
        <v>TJ Sokol Kopřivnice</v>
      </c>
      <c r="C13" s="10">
        <f t="shared" si="0"/>
        <v>8</v>
      </c>
      <c r="D13" s="74" t="s">
        <v>40</v>
      </c>
      <c r="E13" s="6">
        <v>2006</v>
      </c>
      <c r="F13" s="11" t="s">
        <v>41</v>
      </c>
      <c r="G13" s="14">
        <v>0.8</v>
      </c>
      <c r="H13" s="4">
        <v>2.9</v>
      </c>
      <c r="I13" s="4">
        <v>2.9</v>
      </c>
      <c r="J13" s="4">
        <v>2.5</v>
      </c>
      <c r="K13" s="17"/>
      <c r="L13" s="19">
        <f t="shared" si="1"/>
        <v>8.0333333333333332</v>
      </c>
      <c r="M13" s="14">
        <v>2.7</v>
      </c>
      <c r="N13" s="4">
        <v>3</v>
      </c>
      <c r="O13" s="4">
        <v>3.3</v>
      </c>
      <c r="P13" s="4">
        <v>3.1</v>
      </c>
      <c r="Q13" s="17"/>
      <c r="R13" s="19">
        <f t="shared" si="2"/>
        <v>9.5666666666666664</v>
      </c>
      <c r="S13" s="14">
        <v>2.2000000000000002</v>
      </c>
      <c r="T13" s="4">
        <v>1.2</v>
      </c>
      <c r="U13" s="4">
        <v>1.5</v>
      </c>
      <c r="V13" s="4"/>
      <c r="W13" s="17"/>
      <c r="X13" s="18">
        <f t="shared" si="3"/>
        <v>10.850000000000001</v>
      </c>
      <c r="Y13" s="96">
        <f t="shared" si="4"/>
        <v>28.450000000000003</v>
      </c>
    </row>
    <row r="14" spans="1:25" ht="15.75" thickBot="1">
      <c r="A14" s="88">
        <v>9</v>
      </c>
      <c r="B14" s="83" t="str">
        <f t="shared" si="5"/>
        <v>TJ Sokol M.Ostrava 1 C</v>
      </c>
      <c r="C14" s="10">
        <f t="shared" si="0"/>
        <v>9</v>
      </c>
      <c r="D14" s="74" t="s">
        <v>79</v>
      </c>
      <c r="E14" s="6">
        <v>2007</v>
      </c>
      <c r="F14" s="11" t="s">
        <v>111</v>
      </c>
      <c r="G14" s="14">
        <v>0.8</v>
      </c>
      <c r="H14" s="4">
        <v>3.2</v>
      </c>
      <c r="I14" s="4">
        <v>3.6</v>
      </c>
      <c r="J14" s="4">
        <v>1.8</v>
      </c>
      <c r="K14" s="17"/>
      <c r="L14" s="19">
        <f t="shared" si="1"/>
        <v>7.9333333333333327</v>
      </c>
      <c r="M14" s="14">
        <v>2.5</v>
      </c>
      <c r="N14" s="4">
        <v>2.2000000000000002</v>
      </c>
      <c r="O14" s="4">
        <v>2.4</v>
      </c>
      <c r="P14" s="4">
        <v>2.2999999999999998</v>
      </c>
      <c r="Q14" s="17"/>
      <c r="R14" s="19">
        <f t="shared" si="2"/>
        <v>10.199999999999999</v>
      </c>
      <c r="S14" s="14">
        <v>1.5</v>
      </c>
      <c r="T14" s="4">
        <v>2</v>
      </c>
      <c r="U14" s="4">
        <v>1.7</v>
      </c>
      <c r="V14" s="4"/>
      <c r="W14" s="17"/>
      <c r="X14" s="18">
        <f t="shared" si="3"/>
        <v>9.65</v>
      </c>
      <c r="Y14" s="96">
        <f t="shared" si="4"/>
        <v>27.783333333333331</v>
      </c>
    </row>
    <row r="15" spans="1:25" ht="15.75" thickBot="1">
      <c r="A15" s="88">
        <v>10</v>
      </c>
      <c r="B15" s="84" t="str">
        <f t="shared" si="5"/>
        <v>TJ Sokol M.Ostrava 1 D</v>
      </c>
      <c r="C15" s="10">
        <f t="shared" si="0"/>
        <v>10</v>
      </c>
      <c r="D15" s="74" t="s">
        <v>76</v>
      </c>
      <c r="E15" s="6">
        <v>2006</v>
      </c>
      <c r="F15" s="11" t="s">
        <v>112</v>
      </c>
      <c r="G15" s="14">
        <v>0.8</v>
      </c>
      <c r="H15" s="4">
        <v>3.2</v>
      </c>
      <c r="I15" s="4">
        <v>3.3</v>
      </c>
      <c r="J15" s="4">
        <v>2.2999999999999998</v>
      </c>
      <c r="K15" s="17"/>
      <c r="L15" s="19">
        <f t="shared" si="1"/>
        <v>7.8666666666666663</v>
      </c>
      <c r="M15" s="14">
        <v>2.1</v>
      </c>
      <c r="N15" s="4">
        <v>2.5</v>
      </c>
      <c r="O15" s="4">
        <v>2.7</v>
      </c>
      <c r="P15" s="4">
        <v>2.9</v>
      </c>
      <c r="Q15" s="17"/>
      <c r="R15" s="19">
        <f t="shared" si="2"/>
        <v>9.4</v>
      </c>
      <c r="S15" s="14">
        <v>1.9</v>
      </c>
      <c r="T15" s="4">
        <v>1.3</v>
      </c>
      <c r="U15" s="4">
        <v>1.8</v>
      </c>
      <c r="V15" s="4"/>
      <c r="W15" s="17"/>
      <c r="X15" s="18">
        <f t="shared" si="3"/>
        <v>10.35</v>
      </c>
      <c r="Y15" s="96">
        <f t="shared" si="4"/>
        <v>27.616666666666667</v>
      </c>
    </row>
    <row r="16" spans="1:25" ht="15.75" thickBot="1">
      <c r="A16" s="88">
        <v>11</v>
      </c>
      <c r="B16" s="83" t="str">
        <f t="shared" si="5"/>
        <v>TJ Sokol M.Ostrava 1 E</v>
      </c>
      <c r="C16" s="10">
        <f t="shared" si="0"/>
        <v>11</v>
      </c>
      <c r="D16" s="74" t="s">
        <v>75</v>
      </c>
      <c r="E16" s="6">
        <v>2006</v>
      </c>
      <c r="F16" s="11" t="s">
        <v>113</v>
      </c>
      <c r="G16" s="14">
        <v>0.8</v>
      </c>
      <c r="H16" s="4">
        <v>3.4</v>
      </c>
      <c r="I16" s="4">
        <v>3.3</v>
      </c>
      <c r="J16" s="4">
        <v>2.9</v>
      </c>
      <c r="K16" s="27"/>
      <c r="L16" s="19">
        <f t="shared" si="1"/>
        <v>7.6000000000000005</v>
      </c>
      <c r="M16" s="14">
        <v>2.5</v>
      </c>
      <c r="N16" s="4">
        <v>3</v>
      </c>
      <c r="O16" s="4">
        <v>2.8</v>
      </c>
      <c r="P16" s="4">
        <v>3.3</v>
      </c>
      <c r="Q16" s="27"/>
      <c r="R16" s="19">
        <f t="shared" si="2"/>
        <v>9.4666666666666668</v>
      </c>
      <c r="S16" s="14">
        <v>2</v>
      </c>
      <c r="T16" s="4">
        <v>2.6</v>
      </c>
      <c r="U16" s="4">
        <v>2.4</v>
      </c>
      <c r="V16" s="4"/>
      <c r="W16" s="27"/>
      <c r="X16" s="18">
        <f t="shared" si="3"/>
        <v>9.5</v>
      </c>
      <c r="Y16" s="96">
        <f t="shared" si="4"/>
        <v>26.566666666666666</v>
      </c>
    </row>
    <row r="17" spans="1:25" ht="15.75" thickBot="1">
      <c r="A17" s="88">
        <v>12</v>
      </c>
      <c r="B17" s="84" t="str">
        <f t="shared" si="5"/>
        <v>KSG SK Přerov</v>
      </c>
      <c r="C17" s="10">
        <f t="shared" si="0"/>
        <v>12</v>
      </c>
      <c r="D17" s="75" t="s">
        <v>68</v>
      </c>
      <c r="E17" s="23">
        <v>2006</v>
      </c>
      <c r="F17" s="11" t="s">
        <v>62</v>
      </c>
      <c r="G17" s="14">
        <v>1.1000000000000001</v>
      </c>
      <c r="H17" s="4">
        <v>4.3</v>
      </c>
      <c r="I17" s="4">
        <v>4.9000000000000004</v>
      </c>
      <c r="J17" s="4">
        <v>3.6</v>
      </c>
      <c r="K17" s="17"/>
      <c r="L17" s="19">
        <f t="shared" si="1"/>
        <v>6.8333333333333339</v>
      </c>
      <c r="M17" s="14">
        <v>2.1</v>
      </c>
      <c r="N17" s="4">
        <v>3.2</v>
      </c>
      <c r="O17" s="4">
        <v>3.1</v>
      </c>
      <c r="P17" s="4">
        <v>3</v>
      </c>
      <c r="Q17" s="17"/>
      <c r="R17" s="19">
        <f t="shared" si="2"/>
        <v>9</v>
      </c>
      <c r="S17" s="14">
        <v>2.2000000000000002</v>
      </c>
      <c r="T17" s="4">
        <v>1.7</v>
      </c>
      <c r="U17" s="4">
        <v>1.9</v>
      </c>
      <c r="V17" s="4"/>
      <c r="W17" s="17"/>
      <c r="X17" s="18">
        <f t="shared" si="3"/>
        <v>10.399999999999999</v>
      </c>
      <c r="Y17" s="96">
        <f t="shared" si="4"/>
        <v>26.233333333333334</v>
      </c>
    </row>
    <row r="18" spans="1:25" ht="15.75" thickBot="1">
      <c r="A18" s="88">
        <v>13</v>
      </c>
      <c r="B18" s="83" t="str">
        <f t="shared" si="5"/>
        <v xml:space="preserve">GK Šumperk </v>
      </c>
      <c r="C18" s="10">
        <f t="shared" si="0"/>
        <v>13</v>
      </c>
      <c r="D18" s="74" t="s">
        <v>28</v>
      </c>
      <c r="E18" s="6">
        <v>2006</v>
      </c>
      <c r="F18" s="11" t="s">
        <v>117</v>
      </c>
      <c r="G18" s="14">
        <v>0.9</v>
      </c>
      <c r="H18" s="4">
        <v>3.7</v>
      </c>
      <c r="I18" s="4">
        <v>3.8</v>
      </c>
      <c r="J18" s="4">
        <v>3.7</v>
      </c>
      <c r="K18" s="17"/>
      <c r="L18" s="19">
        <f t="shared" si="1"/>
        <v>7.1666666666666679</v>
      </c>
      <c r="M18" s="14">
        <v>2.2999999999999998</v>
      </c>
      <c r="N18" s="4">
        <v>4</v>
      </c>
      <c r="O18" s="4">
        <v>3.8</v>
      </c>
      <c r="P18" s="4">
        <v>4.0999999999999996</v>
      </c>
      <c r="Q18" s="17"/>
      <c r="R18" s="19">
        <f t="shared" si="2"/>
        <v>8.3333333333333321</v>
      </c>
      <c r="S18" s="14">
        <v>2.4</v>
      </c>
      <c r="T18" s="4">
        <v>2</v>
      </c>
      <c r="U18" s="4">
        <v>2</v>
      </c>
      <c r="V18" s="4"/>
      <c r="W18" s="17"/>
      <c r="X18" s="18">
        <f t="shared" si="3"/>
        <v>10.4</v>
      </c>
      <c r="Y18" s="96">
        <f t="shared" si="4"/>
        <v>25.9</v>
      </c>
    </row>
    <row r="19" spans="1:25" ht="15.75" thickBot="1">
      <c r="A19" s="88">
        <v>14</v>
      </c>
      <c r="B19" s="84" t="str">
        <f t="shared" si="5"/>
        <v>TJ Sokol Zlín</v>
      </c>
      <c r="C19" s="10">
        <f t="shared" si="0"/>
        <v>14</v>
      </c>
      <c r="D19" s="73" t="s">
        <v>97</v>
      </c>
      <c r="E19" s="23">
        <v>2007</v>
      </c>
      <c r="F19" s="11" t="s">
        <v>96</v>
      </c>
      <c r="G19" s="14">
        <v>0.8</v>
      </c>
      <c r="H19" s="4">
        <v>4</v>
      </c>
      <c r="I19" s="4">
        <v>4.0999999999999996</v>
      </c>
      <c r="J19" s="4">
        <v>3.9</v>
      </c>
      <c r="K19" s="17"/>
      <c r="L19" s="19">
        <f t="shared" si="1"/>
        <v>6.8</v>
      </c>
      <c r="M19" s="14">
        <v>2.2000000000000002</v>
      </c>
      <c r="N19" s="4">
        <v>4.2</v>
      </c>
      <c r="O19" s="4">
        <v>4</v>
      </c>
      <c r="P19" s="4">
        <v>4.3</v>
      </c>
      <c r="Q19" s="17"/>
      <c r="R19" s="19">
        <f t="shared" si="2"/>
        <v>8.0333333333333332</v>
      </c>
      <c r="S19" s="14">
        <v>2</v>
      </c>
      <c r="T19" s="4">
        <v>1.6</v>
      </c>
      <c r="U19" s="4">
        <v>1.4</v>
      </c>
      <c r="V19" s="4"/>
      <c r="W19" s="17"/>
      <c r="X19" s="18">
        <f t="shared" si="3"/>
        <v>10.5</v>
      </c>
      <c r="Y19" s="96">
        <f t="shared" si="4"/>
        <v>25.333333333333332</v>
      </c>
    </row>
    <row r="20" spans="1:25" ht="15.75" thickBot="1">
      <c r="A20" s="88">
        <v>15</v>
      </c>
      <c r="B20" s="83" t="str">
        <f t="shared" si="5"/>
        <v xml:space="preserve">GK Šumperk </v>
      </c>
      <c r="C20" s="10">
        <f t="shared" si="0"/>
        <v>15</v>
      </c>
      <c r="D20" s="74" t="s">
        <v>32</v>
      </c>
      <c r="E20" s="6">
        <v>2008</v>
      </c>
      <c r="F20" s="7" t="s">
        <v>117</v>
      </c>
      <c r="G20" s="14">
        <v>0.7</v>
      </c>
      <c r="H20" s="4">
        <v>2.9</v>
      </c>
      <c r="I20" s="4">
        <v>3.4</v>
      </c>
      <c r="J20" s="4">
        <v>1.6</v>
      </c>
      <c r="K20" s="17">
        <v>4</v>
      </c>
      <c r="L20" s="19">
        <f t="shared" si="1"/>
        <v>4.0666666666666673</v>
      </c>
      <c r="M20" s="14">
        <v>2.6</v>
      </c>
      <c r="N20" s="4">
        <v>1.7</v>
      </c>
      <c r="O20" s="4">
        <v>2.1</v>
      </c>
      <c r="P20" s="4">
        <v>2.1</v>
      </c>
      <c r="Q20" s="17"/>
      <c r="R20" s="19">
        <f t="shared" si="2"/>
        <v>10.633333333333333</v>
      </c>
      <c r="S20" s="14">
        <v>1.2</v>
      </c>
      <c r="T20" s="4">
        <v>1.4</v>
      </c>
      <c r="U20" s="4">
        <v>1.2</v>
      </c>
      <c r="V20" s="4"/>
      <c r="W20" s="17">
        <v>0.5</v>
      </c>
      <c r="X20" s="18">
        <f t="shared" si="3"/>
        <v>9.3999999999999986</v>
      </c>
      <c r="Y20" s="96">
        <f t="shared" si="4"/>
        <v>24.099999999999998</v>
      </c>
    </row>
    <row r="21" spans="1:25" ht="15.75" thickBot="1">
      <c r="A21" s="88">
        <v>16</v>
      </c>
      <c r="B21" s="84" t="str">
        <f t="shared" si="5"/>
        <v>ŠK GY-TA Poprad</v>
      </c>
      <c r="C21" s="10">
        <f t="shared" si="0"/>
        <v>16</v>
      </c>
      <c r="D21" s="73" t="s">
        <v>44</v>
      </c>
      <c r="E21" s="23">
        <v>2006</v>
      </c>
      <c r="F21" s="11" t="s">
        <v>19</v>
      </c>
      <c r="G21" s="14">
        <v>1.1000000000000001</v>
      </c>
      <c r="H21" s="4">
        <v>3.8</v>
      </c>
      <c r="I21" s="4">
        <v>5.0999999999999996</v>
      </c>
      <c r="J21" s="4">
        <v>3.7</v>
      </c>
      <c r="K21" s="17"/>
      <c r="L21" s="19">
        <f t="shared" si="1"/>
        <v>6.9</v>
      </c>
      <c r="M21" s="14">
        <v>2.2000000000000002</v>
      </c>
      <c r="N21" s="4">
        <v>5.2</v>
      </c>
      <c r="O21" s="4">
        <v>5.4</v>
      </c>
      <c r="P21" s="4">
        <v>5.3</v>
      </c>
      <c r="Q21" s="17"/>
      <c r="R21" s="19">
        <f t="shared" si="2"/>
        <v>6.8999999999999995</v>
      </c>
      <c r="S21" s="14">
        <v>2</v>
      </c>
      <c r="T21" s="4">
        <v>2.7</v>
      </c>
      <c r="U21" s="4">
        <v>2.8</v>
      </c>
      <c r="V21" s="4"/>
      <c r="W21" s="17"/>
      <c r="X21" s="18">
        <f t="shared" si="3"/>
        <v>9.25</v>
      </c>
      <c r="Y21" s="96">
        <f t="shared" si="4"/>
        <v>23.05</v>
      </c>
    </row>
    <row r="22" spans="1:25" ht="15.75" thickBot="1">
      <c r="A22" s="88">
        <v>17</v>
      </c>
      <c r="B22" s="83" t="str">
        <f t="shared" si="5"/>
        <v>SG Liberec</v>
      </c>
      <c r="C22" s="10">
        <f t="shared" si="0"/>
        <v>17</v>
      </c>
      <c r="D22" s="73" t="s">
        <v>43</v>
      </c>
      <c r="E22" s="23">
        <v>2008</v>
      </c>
      <c r="F22" s="7" t="s">
        <v>18</v>
      </c>
      <c r="G22" s="14">
        <v>0.7</v>
      </c>
      <c r="H22" s="4">
        <v>2.4</v>
      </c>
      <c r="I22" s="4">
        <v>2.8</v>
      </c>
      <c r="J22" s="4">
        <v>2.5</v>
      </c>
      <c r="K22" s="17">
        <v>4</v>
      </c>
      <c r="L22" s="19">
        <f t="shared" si="1"/>
        <v>4.1333333333333337</v>
      </c>
      <c r="M22" s="14">
        <v>2.4</v>
      </c>
      <c r="N22" s="4">
        <v>3</v>
      </c>
      <c r="O22" s="4">
        <v>3.2</v>
      </c>
      <c r="P22" s="4">
        <v>3.3</v>
      </c>
      <c r="Q22" s="17"/>
      <c r="R22" s="19">
        <f t="shared" si="2"/>
        <v>9.2333333333333343</v>
      </c>
      <c r="S22" s="14">
        <v>1.6</v>
      </c>
      <c r="T22" s="4">
        <v>2.1</v>
      </c>
      <c r="U22" s="4">
        <v>2.2999999999999998</v>
      </c>
      <c r="V22" s="4"/>
      <c r="W22" s="17"/>
      <c r="X22" s="18">
        <f t="shared" si="3"/>
        <v>9.4</v>
      </c>
      <c r="Y22" s="96">
        <f t="shared" si="4"/>
        <v>22.766666666666666</v>
      </c>
    </row>
    <row r="23" spans="1:25" ht="15.75" thickBot="1">
      <c r="A23" s="88">
        <v>18</v>
      </c>
      <c r="B23" s="83" t="str">
        <f t="shared" si="5"/>
        <v>KSG SK Přerov</v>
      </c>
      <c r="C23" s="10">
        <f t="shared" si="0"/>
        <v>18</v>
      </c>
      <c r="D23" s="73" t="s">
        <v>66</v>
      </c>
      <c r="E23" s="23">
        <v>2008</v>
      </c>
      <c r="F23" s="11" t="s">
        <v>62</v>
      </c>
      <c r="G23" s="14">
        <v>1</v>
      </c>
      <c r="H23" s="4">
        <v>3.5</v>
      </c>
      <c r="I23" s="4">
        <v>3.4</v>
      </c>
      <c r="J23" s="4">
        <v>3</v>
      </c>
      <c r="K23" s="17">
        <v>4</v>
      </c>
      <c r="L23" s="19">
        <f t="shared" si="1"/>
        <v>3.6999999999999993</v>
      </c>
      <c r="M23" s="14">
        <v>2.4</v>
      </c>
      <c r="N23" s="4">
        <v>3</v>
      </c>
      <c r="O23" s="4">
        <v>3.3</v>
      </c>
      <c r="P23" s="4">
        <v>3.5</v>
      </c>
      <c r="Q23" s="17"/>
      <c r="R23" s="19">
        <f t="shared" si="2"/>
        <v>9.1333333333333329</v>
      </c>
      <c r="S23" s="14">
        <v>2</v>
      </c>
      <c r="T23" s="4">
        <v>2.2999999999999998</v>
      </c>
      <c r="U23" s="4">
        <v>2.2999999999999998</v>
      </c>
      <c r="V23" s="4"/>
      <c r="W23" s="17"/>
      <c r="X23" s="18">
        <f t="shared" si="3"/>
        <v>9.6999999999999993</v>
      </c>
      <c r="Y23" s="96">
        <f t="shared" si="4"/>
        <v>22.533333333333331</v>
      </c>
    </row>
    <row r="24" spans="1:25" ht="15.75" thickBot="1">
      <c r="A24" s="88">
        <v>19</v>
      </c>
      <c r="B24" s="83" t="str">
        <f t="shared" si="5"/>
        <v>SG Liberec</v>
      </c>
      <c r="C24" s="10">
        <f t="shared" si="0"/>
        <v>19</v>
      </c>
      <c r="D24" s="74" t="s">
        <v>42</v>
      </c>
      <c r="E24" s="6">
        <v>2008</v>
      </c>
      <c r="F24" s="7" t="s">
        <v>18</v>
      </c>
      <c r="G24" s="14">
        <v>0.7</v>
      </c>
      <c r="H24" s="4">
        <v>2.7</v>
      </c>
      <c r="I24" s="4">
        <v>2.9</v>
      </c>
      <c r="J24" s="4">
        <v>2.6</v>
      </c>
      <c r="K24" s="17">
        <v>4</v>
      </c>
      <c r="L24" s="19">
        <f t="shared" si="1"/>
        <v>3.9666666666666677</v>
      </c>
      <c r="M24" s="14">
        <v>1.8</v>
      </c>
      <c r="N24" s="4">
        <v>4.2</v>
      </c>
      <c r="O24" s="4">
        <v>4.2</v>
      </c>
      <c r="P24" s="4">
        <v>4.4000000000000004</v>
      </c>
      <c r="Q24" s="17"/>
      <c r="R24" s="19">
        <f t="shared" si="2"/>
        <v>7.5333333333333332</v>
      </c>
      <c r="S24" s="14">
        <v>1.8</v>
      </c>
      <c r="T24" s="4">
        <v>2</v>
      </c>
      <c r="U24" s="4">
        <v>2.4</v>
      </c>
      <c r="V24" s="4"/>
      <c r="W24" s="17">
        <v>0.5</v>
      </c>
      <c r="X24" s="18">
        <f t="shared" si="3"/>
        <v>9.1</v>
      </c>
      <c r="Y24" s="96">
        <f t="shared" si="4"/>
        <v>20.6</v>
      </c>
    </row>
    <row r="25" spans="1:25" ht="15.75" thickBot="1">
      <c r="A25" s="88">
        <v>20</v>
      </c>
      <c r="B25" s="83" t="str">
        <f t="shared" si="5"/>
        <v xml:space="preserve">GK Šumperk </v>
      </c>
      <c r="C25" s="10">
        <f t="shared" si="0"/>
        <v>20</v>
      </c>
      <c r="D25" s="74" t="s">
        <v>33</v>
      </c>
      <c r="E25" s="6">
        <v>2008</v>
      </c>
      <c r="F25" s="7" t="s">
        <v>117</v>
      </c>
      <c r="G25" s="14">
        <v>0.6</v>
      </c>
      <c r="H25" s="4">
        <v>4.0999999999999996</v>
      </c>
      <c r="I25" s="4">
        <v>4.4000000000000004</v>
      </c>
      <c r="J25" s="4">
        <v>2.4</v>
      </c>
      <c r="K25" s="17">
        <v>4</v>
      </c>
      <c r="L25" s="19">
        <f t="shared" si="1"/>
        <v>2.9666666666666672</v>
      </c>
      <c r="M25" s="14">
        <v>2.2000000000000002</v>
      </c>
      <c r="N25" s="4">
        <v>3.8</v>
      </c>
      <c r="O25" s="4">
        <v>3.6</v>
      </c>
      <c r="P25" s="4">
        <v>3.5</v>
      </c>
      <c r="Q25" s="17"/>
      <c r="R25" s="19">
        <f t="shared" si="2"/>
        <v>8.5666666666666664</v>
      </c>
      <c r="S25" s="14">
        <v>1.2</v>
      </c>
      <c r="T25" s="4">
        <v>1.9</v>
      </c>
      <c r="U25" s="4">
        <v>2.1</v>
      </c>
      <c r="V25" s="4"/>
      <c r="W25" s="17">
        <v>0.5</v>
      </c>
      <c r="X25" s="18">
        <f t="shared" si="3"/>
        <v>8.6999999999999993</v>
      </c>
      <c r="Y25" s="96">
        <f t="shared" si="4"/>
        <v>20.233333333333334</v>
      </c>
    </row>
    <row r="26" spans="1:25" ht="15.75" thickBot="1">
      <c r="A26" s="88">
        <v>21</v>
      </c>
      <c r="B26" s="83" t="str">
        <f t="shared" si="5"/>
        <v xml:space="preserve">GK Šumperk </v>
      </c>
      <c r="C26" s="10">
        <f t="shared" si="0"/>
        <v>21</v>
      </c>
      <c r="D26" s="73" t="s">
        <v>34</v>
      </c>
      <c r="E26" s="23">
        <v>2008</v>
      </c>
      <c r="F26" s="11" t="s">
        <v>117</v>
      </c>
      <c r="G26" s="14">
        <v>0.6</v>
      </c>
      <c r="H26" s="4">
        <v>2.2999999999999998</v>
      </c>
      <c r="I26" s="4">
        <v>2</v>
      </c>
      <c r="J26" s="4">
        <v>1.8</v>
      </c>
      <c r="K26" s="17">
        <v>4</v>
      </c>
      <c r="L26" s="19">
        <f t="shared" si="1"/>
        <v>4.5666666666666664</v>
      </c>
      <c r="M26" s="14">
        <v>1.2</v>
      </c>
      <c r="N26" s="4">
        <v>5.5</v>
      </c>
      <c r="O26" s="4">
        <v>5.9</v>
      </c>
      <c r="P26" s="4">
        <v>5.6</v>
      </c>
      <c r="Q26" s="17"/>
      <c r="R26" s="19">
        <f t="shared" si="2"/>
        <v>5.5333333333333332</v>
      </c>
      <c r="S26" s="14">
        <v>1.2</v>
      </c>
      <c r="T26" s="4">
        <v>1.3</v>
      </c>
      <c r="U26" s="4">
        <v>1.4</v>
      </c>
      <c r="V26" s="4"/>
      <c r="W26" s="17">
        <v>0.5</v>
      </c>
      <c r="X26" s="18">
        <f t="shared" si="3"/>
        <v>9.35</v>
      </c>
      <c r="Y26" s="96">
        <f t="shared" si="4"/>
        <v>19.45</v>
      </c>
    </row>
    <row r="27" spans="1:25" ht="15.75" thickBot="1">
      <c r="A27" s="88">
        <v>22</v>
      </c>
      <c r="B27" s="83" t="str">
        <f t="shared" si="5"/>
        <v>KSG SK Přerov</v>
      </c>
      <c r="C27" s="10">
        <f t="shared" si="0"/>
        <v>22</v>
      </c>
      <c r="D27" s="74" t="s">
        <v>67</v>
      </c>
      <c r="E27" s="6">
        <v>2006</v>
      </c>
      <c r="F27" s="7" t="s">
        <v>62</v>
      </c>
      <c r="G27" s="14">
        <v>0.9</v>
      </c>
      <c r="H27" s="4">
        <v>5.3</v>
      </c>
      <c r="I27" s="4">
        <v>5.5</v>
      </c>
      <c r="J27" s="4">
        <v>3.9</v>
      </c>
      <c r="K27" s="17">
        <v>4</v>
      </c>
      <c r="L27" s="19">
        <f t="shared" si="1"/>
        <v>1.9999999999999996</v>
      </c>
      <c r="M27" s="14">
        <v>2.2999999999999998</v>
      </c>
      <c r="N27" s="4">
        <v>3.9</v>
      </c>
      <c r="O27" s="4">
        <v>4</v>
      </c>
      <c r="P27" s="4">
        <v>4.0999999999999996</v>
      </c>
      <c r="Q27" s="17"/>
      <c r="R27" s="19">
        <f t="shared" si="2"/>
        <v>8.3000000000000007</v>
      </c>
      <c r="S27" s="14">
        <v>2.1</v>
      </c>
      <c r="T27" s="4">
        <v>4.9000000000000004</v>
      </c>
      <c r="U27" s="4">
        <v>4.5</v>
      </c>
      <c r="V27" s="4"/>
      <c r="W27" s="17"/>
      <c r="X27" s="18">
        <f t="shared" si="3"/>
        <v>7.4</v>
      </c>
      <c r="Y27" s="96">
        <f t="shared" si="4"/>
        <v>17.700000000000003</v>
      </c>
    </row>
    <row r="28" spans="1:25" ht="15.75" thickBot="1">
      <c r="A28" s="88">
        <v>23</v>
      </c>
      <c r="B28" s="83" t="str">
        <f t="shared" si="5"/>
        <v xml:space="preserve">GK Šumperk </v>
      </c>
      <c r="C28" s="10">
        <f t="shared" si="0"/>
        <v>23</v>
      </c>
      <c r="D28" s="74" t="s">
        <v>36</v>
      </c>
      <c r="E28" s="6">
        <v>2007</v>
      </c>
      <c r="F28" s="11" t="s">
        <v>117</v>
      </c>
      <c r="G28" s="14">
        <v>0.4</v>
      </c>
      <c r="H28" s="4">
        <v>2.2999999999999998</v>
      </c>
      <c r="I28" s="4">
        <v>2.5</v>
      </c>
      <c r="J28" s="4">
        <v>2</v>
      </c>
      <c r="K28" s="17">
        <v>6</v>
      </c>
      <c r="L28" s="19">
        <f t="shared" si="1"/>
        <v>2.1333333333333333</v>
      </c>
      <c r="M28" s="14">
        <v>1.1000000000000001</v>
      </c>
      <c r="N28" s="4">
        <v>4</v>
      </c>
      <c r="O28" s="4">
        <v>4.3</v>
      </c>
      <c r="P28" s="4">
        <v>4</v>
      </c>
      <c r="Q28" s="17"/>
      <c r="R28" s="19">
        <f t="shared" si="2"/>
        <v>7</v>
      </c>
      <c r="S28" s="14">
        <v>1.4</v>
      </c>
      <c r="T28" s="4">
        <v>2.5</v>
      </c>
      <c r="U28" s="4">
        <v>2.9</v>
      </c>
      <c r="V28" s="4"/>
      <c r="W28" s="17">
        <v>0.5</v>
      </c>
      <c r="X28" s="18">
        <f t="shared" si="3"/>
        <v>8.1999999999999993</v>
      </c>
      <c r="Y28" s="96">
        <f t="shared" si="4"/>
        <v>17.333333333333332</v>
      </c>
    </row>
    <row r="29" spans="1:25" ht="15.75" thickBot="1">
      <c r="A29" s="88">
        <v>24</v>
      </c>
      <c r="B29" s="83" t="str">
        <f t="shared" si="5"/>
        <v xml:space="preserve">GK Šumperk </v>
      </c>
      <c r="C29" s="10">
        <f t="shared" si="0"/>
        <v>24</v>
      </c>
      <c r="D29" s="76" t="s">
        <v>35</v>
      </c>
      <c r="E29" s="33">
        <v>2006</v>
      </c>
      <c r="F29" s="7" t="s">
        <v>117</v>
      </c>
      <c r="G29" s="14">
        <v>0.4</v>
      </c>
      <c r="H29" s="4">
        <v>2.1</v>
      </c>
      <c r="I29" s="4">
        <v>3</v>
      </c>
      <c r="J29" s="4">
        <v>2.2000000000000002</v>
      </c>
      <c r="K29" s="17">
        <v>6</v>
      </c>
      <c r="L29" s="19">
        <f t="shared" si="1"/>
        <v>1.9666666666666663</v>
      </c>
      <c r="M29" s="14">
        <v>1.1000000000000001</v>
      </c>
      <c r="N29" s="4">
        <v>4.2</v>
      </c>
      <c r="O29" s="4">
        <v>3.8</v>
      </c>
      <c r="P29" s="4">
        <v>4</v>
      </c>
      <c r="Q29" s="17"/>
      <c r="R29" s="19">
        <f t="shared" si="2"/>
        <v>7.1</v>
      </c>
      <c r="S29" s="14">
        <v>1.2</v>
      </c>
      <c r="T29" s="4">
        <v>2.4</v>
      </c>
      <c r="U29" s="4">
        <v>2.8</v>
      </c>
      <c r="V29" s="4"/>
      <c r="W29" s="17">
        <v>0.5</v>
      </c>
      <c r="X29" s="18">
        <f t="shared" si="3"/>
        <v>8.1</v>
      </c>
      <c r="Y29" s="96">
        <f t="shared" si="4"/>
        <v>17.166666666666664</v>
      </c>
    </row>
    <row r="30" spans="1:25" ht="15.75" thickBot="1">
      <c r="A30" s="88">
        <v>25</v>
      </c>
      <c r="B30" s="83" t="str">
        <f t="shared" si="5"/>
        <v xml:space="preserve">GK Šumperk </v>
      </c>
      <c r="C30" s="10">
        <f t="shared" si="0"/>
        <v>25</v>
      </c>
      <c r="D30" s="76" t="s">
        <v>37</v>
      </c>
      <c r="E30" s="33">
        <v>2007</v>
      </c>
      <c r="F30" s="11" t="s">
        <v>117</v>
      </c>
      <c r="G30" s="14">
        <v>0.4</v>
      </c>
      <c r="H30" s="4">
        <v>2.2000000000000002</v>
      </c>
      <c r="I30" s="4">
        <v>2.2999999999999998</v>
      </c>
      <c r="J30" s="4">
        <v>1.8</v>
      </c>
      <c r="K30" s="22">
        <v>6</v>
      </c>
      <c r="L30" s="19">
        <f t="shared" si="1"/>
        <v>2.3000000000000003</v>
      </c>
      <c r="M30" s="14">
        <v>1</v>
      </c>
      <c r="N30" s="4">
        <v>5.3</v>
      </c>
      <c r="O30" s="4">
        <v>5.5</v>
      </c>
      <c r="P30" s="4">
        <v>5.4</v>
      </c>
      <c r="Q30" s="22"/>
      <c r="R30" s="19">
        <f t="shared" si="2"/>
        <v>5.5999999999999988</v>
      </c>
      <c r="S30" s="14">
        <v>1.2</v>
      </c>
      <c r="T30" s="4">
        <v>2</v>
      </c>
      <c r="U30" s="4">
        <v>2.2000000000000002</v>
      </c>
      <c r="V30" s="4"/>
      <c r="W30" s="22">
        <v>0.5</v>
      </c>
      <c r="X30" s="18">
        <f t="shared" si="3"/>
        <v>8.6</v>
      </c>
      <c r="Y30" s="96">
        <f t="shared" si="4"/>
        <v>16.5</v>
      </c>
    </row>
    <row r="31" spans="1:25" ht="15.75" thickBot="1">
      <c r="A31" s="88">
        <v>26</v>
      </c>
      <c r="B31" s="83" t="str">
        <f t="shared" si="5"/>
        <v xml:space="preserve">TJ Sokol M.Ostrava 1 </v>
      </c>
      <c r="C31" s="10">
        <f t="shared" si="0"/>
        <v>26</v>
      </c>
      <c r="D31" s="76" t="s">
        <v>80</v>
      </c>
      <c r="E31" s="24">
        <v>2008</v>
      </c>
      <c r="F31" s="7" t="s">
        <v>116</v>
      </c>
      <c r="G31" s="14">
        <v>0.6</v>
      </c>
      <c r="H31" s="4">
        <v>2.8</v>
      </c>
      <c r="I31" s="4">
        <v>3.1</v>
      </c>
      <c r="J31" s="4">
        <v>2.8</v>
      </c>
      <c r="K31" s="22">
        <v>4</v>
      </c>
      <c r="L31" s="19">
        <f t="shared" si="1"/>
        <v>3.6999999999999997</v>
      </c>
      <c r="M31" s="14">
        <v>0.9</v>
      </c>
      <c r="N31" s="4">
        <v>3.2</v>
      </c>
      <c r="O31" s="4">
        <v>3.4</v>
      </c>
      <c r="P31" s="4">
        <v>3.2</v>
      </c>
      <c r="Q31" s="22"/>
      <c r="R31" s="19">
        <f t="shared" si="2"/>
        <v>7.6333333333333329</v>
      </c>
      <c r="S31" s="14">
        <v>1.1000000000000001</v>
      </c>
      <c r="T31" s="4">
        <v>1.4</v>
      </c>
      <c r="U31" s="4">
        <v>1.8</v>
      </c>
      <c r="V31" s="4"/>
      <c r="W31" s="22">
        <v>5.5</v>
      </c>
      <c r="X31" s="18">
        <f t="shared" si="3"/>
        <v>4</v>
      </c>
      <c r="Y31" s="96">
        <f t="shared" si="4"/>
        <v>15.333333333333332</v>
      </c>
    </row>
    <row r="32" spans="1:25" ht="15.75" thickBot="1">
      <c r="A32" s="88">
        <v>27</v>
      </c>
      <c r="B32" s="83" t="str">
        <f t="shared" si="5"/>
        <v xml:space="preserve">TJ Sokol M.Ostrava 1 </v>
      </c>
      <c r="C32" s="10">
        <f t="shared" si="0"/>
        <v>27</v>
      </c>
      <c r="D32" s="102" t="s">
        <v>99</v>
      </c>
      <c r="E32" s="24">
        <v>2007</v>
      </c>
      <c r="F32" s="7" t="s">
        <v>116</v>
      </c>
      <c r="G32" s="14">
        <v>0.4</v>
      </c>
      <c r="H32" s="4">
        <v>1.6</v>
      </c>
      <c r="I32" s="4">
        <v>1.7</v>
      </c>
      <c r="J32" s="4">
        <v>1.6</v>
      </c>
      <c r="K32" s="22">
        <v>6</v>
      </c>
      <c r="L32" s="19">
        <f t="shared" si="1"/>
        <v>2.7666666666666671</v>
      </c>
      <c r="M32" s="14">
        <v>0.8</v>
      </c>
      <c r="N32" s="4">
        <v>3.9</v>
      </c>
      <c r="O32" s="4">
        <v>3.5</v>
      </c>
      <c r="P32" s="4">
        <v>3.9</v>
      </c>
      <c r="Q32" s="22"/>
      <c r="R32" s="19">
        <f t="shared" si="2"/>
        <v>7.0333333333333323</v>
      </c>
      <c r="S32" s="14">
        <v>1.1000000000000001</v>
      </c>
      <c r="T32" s="4">
        <v>1.4</v>
      </c>
      <c r="U32" s="4">
        <v>1.2</v>
      </c>
      <c r="V32" s="4"/>
      <c r="W32" s="22">
        <v>5.5</v>
      </c>
      <c r="X32" s="18">
        <f t="shared" si="3"/>
        <v>4.2999999999999989</v>
      </c>
      <c r="Y32" s="96">
        <f t="shared" si="4"/>
        <v>14.099999999999998</v>
      </c>
    </row>
    <row r="33" spans="1:25" ht="15.75" thickBot="1">
      <c r="A33" s="88">
        <v>28</v>
      </c>
      <c r="B33" s="83" t="str">
        <f t="shared" si="5"/>
        <v xml:space="preserve">GK Šumperk </v>
      </c>
      <c r="C33" s="10">
        <f t="shared" si="0"/>
        <v>28</v>
      </c>
      <c r="D33" s="111" t="s">
        <v>39</v>
      </c>
      <c r="E33" s="24">
        <v>2008</v>
      </c>
      <c r="F33" s="7" t="s">
        <v>117</v>
      </c>
      <c r="G33" s="14">
        <v>0.4</v>
      </c>
      <c r="H33" s="4">
        <v>2.7</v>
      </c>
      <c r="I33" s="4">
        <v>3.2</v>
      </c>
      <c r="J33" s="4">
        <v>2.2000000000000002</v>
      </c>
      <c r="K33" s="110">
        <v>6</v>
      </c>
      <c r="L33" s="19">
        <f t="shared" si="1"/>
        <v>1.6999999999999988</v>
      </c>
      <c r="M33" s="14">
        <v>0.6</v>
      </c>
      <c r="N33" s="4">
        <v>3.7</v>
      </c>
      <c r="O33" s="4">
        <v>3.8</v>
      </c>
      <c r="P33" s="4">
        <v>3.9</v>
      </c>
      <c r="Q33" s="110">
        <v>4</v>
      </c>
      <c r="R33" s="19">
        <f t="shared" si="2"/>
        <v>2.7999999999999994</v>
      </c>
      <c r="S33" s="14">
        <v>1.2</v>
      </c>
      <c r="T33" s="4">
        <v>2.6</v>
      </c>
      <c r="U33" s="4">
        <v>2.4</v>
      </c>
      <c r="V33" s="4"/>
      <c r="W33" s="110">
        <v>0.5</v>
      </c>
      <c r="X33" s="18">
        <f t="shared" si="3"/>
        <v>8.1999999999999993</v>
      </c>
      <c r="Y33" s="96">
        <f t="shared" si="4"/>
        <v>12.699999999999998</v>
      </c>
    </row>
    <row r="34" spans="1:25" ht="15.75" thickBot="1">
      <c r="A34" s="88">
        <v>29</v>
      </c>
      <c r="B34" s="83" t="str">
        <f t="shared" si="5"/>
        <v xml:space="preserve">GK Šumperk </v>
      </c>
      <c r="C34" s="10">
        <f t="shared" si="0"/>
        <v>29</v>
      </c>
      <c r="D34" s="77" t="s">
        <v>38</v>
      </c>
      <c r="E34" s="24">
        <v>2008</v>
      </c>
      <c r="F34" s="11" t="s">
        <v>117</v>
      </c>
      <c r="G34" s="14">
        <v>0.4</v>
      </c>
      <c r="H34" s="4">
        <v>2.8</v>
      </c>
      <c r="I34" s="4">
        <v>2.6</v>
      </c>
      <c r="J34" s="4">
        <v>2.2999999999999998</v>
      </c>
      <c r="K34" s="22">
        <v>6</v>
      </c>
      <c r="L34" s="19">
        <f t="shared" si="1"/>
        <v>1.8333333333333335</v>
      </c>
      <c r="M34" s="14">
        <v>0.6</v>
      </c>
      <c r="N34" s="4">
        <v>4</v>
      </c>
      <c r="O34" s="4">
        <v>4</v>
      </c>
      <c r="P34" s="4">
        <v>4.0999999999999996</v>
      </c>
      <c r="Q34" s="22">
        <v>4</v>
      </c>
      <c r="R34" s="19">
        <f t="shared" si="2"/>
        <v>2.5666666666666669</v>
      </c>
      <c r="S34" s="14">
        <v>1.2</v>
      </c>
      <c r="T34" s="4">
        <v>3.2</v>
      </c>
      <c r="U34" s="4">
        <v>2.8</v>
      </c>
      <c r="V34" s="4"/>
      <c r="W34" s="22">
        <v>0.5</v>
      </c>
      <c r="X34" s="18">
        <f t="shared" si="3"/>
        <v>7.7</v>
      </c>
      <c r="Y34" s="96">
        <f t="shared" si="4"/>
        <v>12.100000000000001</v>
      </c>
    </row>
    <row r="35" spans="1:25" ht="15.75" thickBot="1">
      <c r="A35" s="88">
        <v>30</v>
      </c>
      <c r="B35" s="83" t="str">
        <f t="shared" si="5"/>
        <v>TJ Lokomotiva Pardubice</v>
      </c>
      <c r="C35" s="10">
        <f t="shared" si="0"/>
        <v>30</v>
      </c>
      <c r="D35" s="76" t="s">
        <v>88</v>
      </c>
      <c r="E35" s="33">
        <v>2007</v>
      </c>
      <c r="F35" s="11" t="s">
        <v>86</v>
      </c>
      <c r="G35" s="14">
        <v>1</v>
      </c>
      <c r="H35" s="4">
        <v>1.8</v>
      </c>
      <c r="I35" s="4">
        <v>2.4</v>
      </c>
      <c r="J35" s="4">
        <v>1.4</v>
      </c>
      <c r="K35" s="17"/>
      <c r="L35" s="19">
        <f t="shared" si="1"/>
        <v>9.1333333333333329</v>
      </c>
      <c r="M35" s="14"/>
      <c r="N35" s="4"/>
      <c r="O35" s="4"/>
      <c r="P35" s="4"/>
      <c r="Q35" s="17"/>
      <c r="R35" s="19">
        <v>0</v>
      </c>
      <c r="S35" s="14"/>
      <c r="T35" s="4"/>
      <c r="U35" s="4"/>
      <c r="V35" s="4"/>
      <c r="W35" s="17"/>
      <c r="X35" s="18">
        <v>0</v>
      </c>
      <c r="Y35" s="96">
        <f t="shared" si="4"/>
        <v>9.1333333333333329</v>
      </c>
    </row>
    <row r="36" spans="1:25" ht="15.75" thickBot="1">
      <c r="A36" s="88">
        <v>31</v>
      </c>
      <c r="B36" s="83">
        <f t="shared" si="5"/>
        <v>0</v>
      </c>
      <c r="C36" s="10" t="str">
        <f t="shared" si="0"/>
        <v>31 - 32</v>
      </c>
      <c r="D36" s="76"/>
      <c r="E36" s="33"/>
      <c r="F36" s="7"/>
      <c r="G36" s="14"/>
      <c r="H36" s="4"/>
      <c r="I36" s="4"/>
      <c r="J36" s="4"/>
      <c r="K36" s="110"/>
      <c r="L36" s="19"/>
      <c r="M36" s="14"/>
      <c r="N36" s="4"/>
      <c r="O36" s="4"/>
      <c r="P36" s="4"/>
      <c r="Q36" s="110"/>
      <c r="R36" s="19"/>
      <c r="S36" s="14"/>
      <c r="T36" s="4"/>
      <c r="U36" s="4"/>
      <c r="V36" s="4"/>
      <c r="W36" s="110"/>
      <c r="X36" s="18"/>
      <c r="Y36" s="96">
        <f t="shared" si="4"/>
        <v>0</v>
      </c>
    </row>
    <row r="37" spans="1:25" ht="15.75" thickBot="1">
      <c r="A37" s="88">
        <v>32</v>
      </c>
      <c r="B37" s="83">
        <f t="shared" si="5"/>
        <v>0</v>
      </c>
      <c r="C37" s="10" t="str">
        <f t="shared" si="0"/>
        <v>32 - 33</v>
      </c>
      <c r="D37" s="77"/>
      <c r="E37" s="24"/>
      <c r="F37" s="20"/>
      <c r="G37" s="14"/>
      <c r="H37" s="4"/>
      <c r="I37" s="21"/>
      <c r="J37" s="21"/>
      <c r="K37" s="22"/>
      <c r="L37" s="19"/>
      <c r="M37" s="14"/>
      <c r="N37" s="4"/>
      <c r="O37" s="21"/>
      <c r="P37" s="21"/>
      <c r="Q37" s="22"/>
      <c r="R37" s="19"/>
      <c r="S37" s="14"/>
      <c r="T37" s="4"/>
      <c r="U37" s="21"/>
      <c r="V37" s="21"/>
      <c r="W37" s="22"/>
      <c r="X37" s="18"/>
      <c r="Y37" s="96">
        <f t="shared" si="4"/>
        <v>0</v>
      </c>
    </row>
    <row r="38" spans="1:25" ht="15.75" thickBot="1">
      <c r="A38" s="89">
        <v>33</v>
      </c>
      <c r="B38" s="86">
        <f t="shared" si="5"/>
        <v>0</v>
      </c>
      <c r="C38" s="47" t="str">
        <f t="shared" si="0"/>
        <v xml:space="preserve">33 - </v>
      </c>
      <c r="D38" s="78"/>
      <c r="E38" s="47"/>
      <c r="F38" s="8"/>
      <c r="G38" s="42"/>
      <c r="H38" s="5"/>
      <c r="I38" s="5"/>
      <c r="J38" s="5"/>
      <c r="K38" s="43"/>
      <c r="L38" s="19"/>
      <c r="M38" s="42"/>
      <c r="N38" s="5"/>
      <c r="O38" s="5"/>
      <c r="P38" s="5"/>
      <c r="Q38" s="43"/>
      <c r="R38" s="19"/>
      <c r="S38" s="42"/>
      <c r="T38" s="5"/>
      <c r="U38" s="5"/>
      <c r="V38" s="5"/>
      <c r="W38" s="43"/>
      <c r="X38" s="18"/>
      <c r="Y38" s="97">
        <f t="shared" si="4"/>
        <v>0</v>
      </c>
    </row>
    <row r="40" spans="1:25" ht="35.25" customHeight="1">
      <c r="D40" s="1" t="s">
        <v>22</v>
      </c>
      <c r="E40" s="1"/>
      <c r="F40" s="1"/>
      <c r="G40" s="1" t="s">
        <v>23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 t="s">
        <v>24</v>
      </c>
      <c r="T40" s="1"/>
      <c r="U40" s="1"/>
      <c r="V40" s="1"/>
      <c r="W40" s="1"/>
      <c r="X40" s="1"/>
      <c r="Y40" s="1"/>
    </row>
  </sheetData>
  <sortState ref="D6:Y38">
    <sortCondition descending="1" ref="Y6:Y38"/>
  </sortState>
  <conditionalFormatting sqref="Y6:Y38">
    <cfRule type="cellIs" dxfId="3" priority="1" operator="equal">
      <formula>Y7</formula>
    </cfRule>
    <cfRule type="cellIs" dxfId="2" priority="2" operator="equal">
      <formula>Y5</formula>
    </cfRule>
  </conditionalFormatting>
  <printOptions horizontalCentered="1"/>
  <pageMargins left="0.39370078740157483" right="0.39370078740157483" top="0.78740157480314965" bottom="0.78740157480314965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Y33"/>
  <sheetViews>
    <sheetView showGridLines="0" zoomScale="90" zoomScaleNormal="9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N13" sqref="N13"/>
    </sheetView>
  </sheetViews>
  <sheetFormatPr defaultRowHeight="15" outlineLevelCol="1"/>
  <cols>
    <col min="1" max="1" width="7.7109375" hidden="1" customWidth="1" outlineLevel="1"/>
    <col min="2" max="2" width="30.7109375" hidden="1" customWidth="1" outlineLevel="1"/>
    <col min="3" max="3" width="7.7109375" customWidth="1" collapsed="1"/>
    <col min="4" max="4" width="30.7109375" customWidth="1"/>
    <col min="5" max="5" width="7.7109375" customWidth="1"/>
    <col min="6" max="6" width="30.7109375" customWidth="1"/>
    <col min="7" max="11" width="5.7109375" customWidth="1"/>
    <col min="12" max="12" width="7.7109375" customWidth="1"/>
    <col min="13" max="17" width="5.7109375" customWidth="1"/>
    <col min="18" max="18" width="7.7109375" customWidth="1"/>
    <col min="19" max="23" width="5.7109375" customWidth="1"/>
    <col min="24" max="24" width="7.7109375" customWidth="1"/>
    <col min="25" max="25" width="12.7109375" customWidth="1"/>
  </cols>
  <sheetData>
    <row r="1" spans="1:25">
      <c r="F1" s="2" t="s">
        <v>0</v>
      </c>
    </row>
    <row r="2" spans="1:25">
      <c r="F2" s="3">
        <v>42812</v>
      </c>
    </row>
    <row r="3" spans="1:25">
      <c r="F3" s="2" t="s">
        <v>45</v>
      </c>
    </row>
    <row r="4" spans="1:25" ht="5.25" customHeight="1" thickBot="1"/>
    <row r="5" spans="1:25" ht="66" customHeight="1" thickBot="1">
      <c r="A5" s="87" t="s">
        <v>104</v>
      </c>
      <c r="B5" s="81" t="s">
        <v>5</v>
      </c>
      <c r="C5" s="67" t="s">
        <v>2</v>
      </c>
      <c r="D5" s="67" t="s">
        <v>3</v>
      </c>
      <c r="E5" s="67" t="s">
        <v>4</v>
      </c>
      <c r="F5" s="68" t="s">
        <v>5</v>
      </c>
      <c r="G5" s="68" t="s">
        <v>6</v>
      </c>
      <c r="H5" s="69" t="s">
        <v>7</v>
      </c>
      <c r="I5" s="69" t="s">
        <v>8</v>
      </c>
      <c r="J5" s="69" t="s">
        <v>9</v>
      </c>
      <c r="K5" s="69" t="s">
        <v>10</v>
      </c>
      <c r="L5" s="70" t="s">
        <v>11</v>
      </c>
      <c r="M5" s="68" t="s">
        <v>6</v>
      </c>
      <c r="N5" s="69" t="s">
        <v>7</v>
      </c>
      <c r="O5" s="69" t="s">
        <v>8</v>
      </c>
      <c r="P5" s="69" t="s">
        <v>9</v>
      </c>
      <c r="Q5" s="69" t="s">
        <v>10</v>
      </c>
      <c r="R5" s="70" t="s">
        <v>11</v>
      </c>
      <c r="S5" s="68" t="s">
        <v>6</v>
      </c>
      <c r="T5" s="69" t="s">
        <v>7</v>
      </c>
      <c r="U5" s="69" t="s">
        <v>8</v>
      </c>
      <c r="V5" s="69" t="s">
        <v>9</v>
      </c>
      <c r="W5" s="69" t="s">
        <v>10</v>
      </c>
      <c r="X5" s="71" t="s">
        <v>11</v>
      </c>
      <c r="Y5" s="67" t="s">
        <v>12</v>
      </c>
    </row>
    <row r="6" spans="1:25" ht="15.75" thickBot="1">
      <c r="A6" s="88">
        <v>14</v>
      </c>
      <c r="B6" s="117" t="str">
        <f t="shared" ref="B6:B30" si="0">F6</f>
        <v>SG Liberec</v>
      </c>
      <c r="C6" s="38">
        <v>1</v>
      </c>
      <c r="D6" s="79" t="s">
        <v>102</v>
      </c>
      <c r="E6" s="10">
        <v>2000</v>
      </c>
      <c r="F6" s="11" t="s">
        <v>18</v>
      </c>
      <c r="G6" s="14">
        <v>3.4</v>
      </c>
      <c r="H6" s="13">
        <v>4</v>
      </c>
      <c r="I6" s="13">
        <v>4.5999999999999996</v>
      </c>
      <c r="J6" s="13">
        <v>3.4</v>
      </c>
      <c r="K6" s="16"/>
      <c r="L6" s="19">
        <f t="shared" ref="L6:L26" si="1">G6+(10-(AVERAGE(H6,I6,J6))-K6)</f>
        <v>9.4</v>
      </c>
      <c r="M6" s="12">
        <v>4.7</v>
      </c>
      <c r="N6" s="13">
        <v>4.4000000000000004</v>
      </c>
      <c r="O6" s="13">
        <v>4.3</v>
      </c>
      <c r="P6" s="13">
        <v>4.2</v>
      </c>
      <c r="Q6" s="16"/>
      <c r="R6" s="19">
        <f t="shared" ref="R6:R28" si="2">M6+(10-(AVERAGE(N6,O6,P6))-Q6)</f>
        <v>10.4</v>
      </c>
      <c r="S6" s="12">
        <v>4.5999999999999996</v>
      </c>
      <c r="T6" s="13">
        <v>1.9</v>
      </c>
      <c r="U6" s="13">
        <v>1.8</v>
      </c>
      <c r="V6" s="13"/>
      <c r="W6" s="16"/>
      <c r="X6" s="19">
        <f t="shared" ref="X6:X28" si="3">S6+(10-(AVERAGE(T6,U6,V6))-W6)</f>
        <v>12.75</v>
      </c>
      <c r="Y6" s="95">
        <f t="shared" ref="Y6:Y30" si="4">SUM(L6,R6,X6)</f>
        <v>32.549999999999997</v>
      </c>
    </row>
    <row r="7" spans="1:25" ht="15.75" thickBot="1">
      <c r="A7" s="88">
        <v>10</v>
      </c>
      <c r="B7" s="84" t="str">
        <f t="shared" si="0"/>
        <v>TJ Sokol M.Ostrava 1 A</v>
      </c>
      <c r="C7" s="10">
        <v>2</v>
      </c>
      <c r="D7" s="74" t="s">
        <v>94</v>
      </c>
      <c r="E7" s="6">
        <v>2002</v>
      </c>
      <c r="F7" s="11" t="s">
        <v>109</v>
      </c>
      <c r="G7" s="15">
        <v>1.1000000000000001</v>
      </c>
      <c r="H7" s="4">
        <v>1.3</v>
      </c>
      <c r="I7" s="4">
        <v>1.3</v>
      </c>
      <c r="J7" s="4">
        <v>1.3</v>
      </c>
      <c r="K7" s="17"/>
      <c r="L7" s="19">
        <f t="shared" si="1"/>
        <v>9.7999999999999989</v>
      </c>
      <c r="M7" s="9">
        <v>2.5</v>
      </c>
      <c r="N7" s="4">
        <v>2.1</v>
      </c>
      <c r="O7" s="4">
        <v>2.9</v>
      </c>
      <c r="P7" s="4">
        <v>1.6</v>
      </c>
      <c r="Q7" s="17"/>
      <c r="R7" s="19">
        <f t="shared" si="2"/>
        <v>10.3</v>
      </c>
      <c r="S7" s="9">
        <v>3.4</v>
      </c>
      <c r="T7" s="4">
        <v>1.5</v>
      </c>
      <c r="U7" s="4">
        <v>1.6</v>
      </c>
      <c r="V7" s="4"/>
      <c r="W7" s="17"/>
      <c r="X7" s="19">
        <f t="shared" si="3"/>
        <v>11.85</v>
      </c>
      <c r="Y7" s="96">
        <f t="shared" si="4"/>
        <v>31.950000000000003</v>
      </c>
    </row>
    <row r="8" spans="1:25" ht="15.75" thickBot="1">
      <c r="A8" s="88">
        <v>15</v>
      </c>
      <c r="B8" s="83" t="str">
        <f t="shared" si="0"/>
        <v>GK Šumperk A</v>
      </c>
      <c r="C8" s="10">
        <v>3</v>
      </c>
      <c r="D8" s="74" t="s">
        <v>46</v>
      </c>
      <c r="E8" s="6">
        <v>2002</v>
      </c>
      <c r="F8" s="11" t="s">
        <v>105</v>
      </c>
      <c r="G8" s="15">
        <v>2</v>
      </c>
      <c r="H8" s="4">
        <v>2.4</v>
      </c>
      <c r="I8" s="4">
        <v>2.2999999999999998</v>
      </c>
      <c r="J8" s="4">
        <v>1.9</v>
      </c>
      <c r="K8" s="17"/>
      <c r="L8" s="19">
        <f t="shared" si="1"/>
        <v>9.8000000000000007</v>
      </c>
      <c r="M8" s="9">
        <v>3.5</v>
      </c>
      <c r="N8" s="4">
        <v>3</v>
      </c>
      <c r="O8" s="4">
        <v>3.1</v>
      </c>
      <c r="P8" s="4">
        <v>2.7</v>
      </c>
      <c r="Q8" s="17"/>
      <c r="R8" s="19">
        <f t="shared" si="2"/>
        <v>10.566666666666666</v>
      </c>
      <c r="S8" s="9">
        <v>3.3</v>
      </c>
      <c r="T8" s="4">
        <v>2</v>
      </c>
      <c r="U8" s="4">
        <v>1.8</v>
      </c>
      <c r="V8" s="4"/>
      <c r="W8" s="17"/>
      <c r="X8" s="19">
        <f t="shared" si="3"/>
        <v>11.399999999999999</v>
      </c>
      <c r="Y8" s="96">
        <f t="shared" si="4"/>
        <v>31.766666666666666</v>
      </c>
    </row>
    <row r="9" spans="1:25" ht="15.75" thickBot="1">
      <c r="A9" s="88">
        <v>8</v>
      </c>
      <c r="B9" s="83" t="str">
        <f t="shared" si="0"/>
        <v>TJ Sokol M.Ostrava 1 B</v>
      </c>
      <c r="C9" s="10">
        <v>4</v>
      </c>
      <c r="D9" s="74" t="s">
        <v>83</v>
      </c>
      <c r="E9" s="6">
        <v>2004</v>
      </c>
      <c r="F9" s="7" t="s">
        <v>110</v>
      </c>
      <c r="G9" s="15">
        <v>1.1000000000000001</v>
      </c>
      <c r="H9" s="4">
        <v>2</v>
      </c>
      <c r="I9" s="4">
        <v>2.1</v>
      </c>
      <c r="J9" s="4">
        <v>1.6</v>
      </c>
      <c r="K9" s="17"/>
      <c r="L9" s="19">
        <f t="shared" si="1"/>
        <v>9.1999999999999993</v>
      </c>
      <c r="M9" s="9">
        <v>3.4</v>
      </c>
      <c r="N9" s="4">
        <v>3.2</v>
      </c>
      <c r="O9" s="4">
        <v>3.3</v>
      </c>
      <c r="P9" s="4">
        <v>2.8</v>
      </c>
      <c r="Q9" s="17"/>
      <c r="R9" s="19">
        <f t="shared" si="2"/>
        <v>10.3</v>
      </c>
      <c r="S9" s="9">
        <v>3.5</v>
      </c>
      <c r="T9" s="4">
        <v>1.3</v>
      </c>
      <c r="U9" s="4">
        <v>1.4</v>
      </c>
      <c r="V9" s="4"/>
      <c r="W9" s="17"/>
      <c r="X9" s="19">
        <f t="shared" si="3"/>
        <v>12.15</v>
      </c>
      <c r="Y9" s="96">
        <f t="shared" si="4"/>
        <v>31.65</v>
      </c>
    </row>
    <row r="10" spans="1:25" ht="15.75" thickBot="1">
      <c r="A10" s="88">
        <v>9</v>
      </c>
      <c r="B10" s="83" t="str">
        <f t="shared" si="0"/>
        <v>TJ Sokol M.Ostrava 1 C</v>
      </c>
      <c r="C10" s="10">
        <v>5</v>
      </c>
      <c r="D10" s="74" t="s">
        <v>84</v>
      </c>
      <c r="E10" s="6">
        <v>2004</v>
      </c>
      <c r="F10" s="7" t="s">
        <v>111</v>
      </c>
      <c r="G10" s="15">
        <v>1.3</v>
      </c>
      <c r="H10" s="4">
        <v>2.2999999999999998</v>
      </c>
      <c r="I10" s="4">
        <v>1.6</v>
      </c>
      <c r="J10" s="4">
        <v>2.5</v>
      </c>
      <c r="K10" s="17"/>
      <c r="L10" s="19">
        <f t="shared" si="1"/>
        <v>9.1666666666666679</v>
      </c>
      <c r="M10" s="9">
        <v>3.7</v>
      </c>
      <c r="N10" s="4">
        <v>4</v>
      </c>
      <c r="O10" s="4">
        <v>4.2</v>
      </c>
      <c r="P10" s="4">
        <v>3.8</v>
      </c>
      <c r="Q10" s="17"/>
      <c r="R10" s="19">
        <f t="shared" si="2"/>
        <v>9.6999999999999993</v>
      </c>
      <c r="S10" s="9">
        <v>3.5</v>
      </c>
      <c r="T10" s="4">
        <v>1.3</v>
      </c>
      <c r="U10" s="4">
        <v>1.6</v>
      </c>
      <c r="V10" s="4"/>
      <c r="W10" s="17"/>
      <c r="X10" s="19">
        <f t="shared" si="3"/>
        <v>12.05</v>
      </c>
      <c r="Y10" s="96">
        <f t="shared" si="4"/>
        <v>30.916666666666668</v>
      </c>
    </row>
    <row r="11" spans="1:25" ht="15.75" thickBot="1">
      <c r="A11" s="88">
        <v>16</v>
      </c>
      <c r="B11" s="84" t="str">
        <f t="shared" si="0"/>
        <v>GK Šumperk B</v>
      </c>
      <c r="C11" s="10">
        <v>6</v>
      </c>
      <c r="D11" s="74" t="s">
        <v>48</v>
      </c>
      <c r="E11" s="6">
        <v>2003</v>
      </c>
      <c r="F11" s="7" t="s">
        <v>106</v>
      </c>
      <c r="G11" s="15">
        <v>1.2</v>
      </c>
      <c r="H11" s="4">
        <v>1.6</v>
      </c>
      <c r="I11" s="4">
        <v>2</v>
      </c>
      <c r="J11" s="4">
        <v>1.5</v>
      </c>
      <c r="K11" s="17"/>
      <c r="L11" s="19">
        <f t="shared" si="1"/>
        <v>9.5</v>
      </c>
      <c r="M11" s="9">
        <v>3</v>
      </c>
      <c r="N11" s="4">
        <v>2.4</v>
      </c>
      <c r="O11" s="4">
        <v>2.6</v>
      </c>
      <c r="P11" s="4">
        <v>2.7</v>
      </c>
      <c r="Q11" s="17"/>
      <c r="R11" s="19">
        <f t="shared" si="2"/>
        <v>10.433333333333334</v>
      </c>
      <c r="S11" s="9">
        <v>2.1</v>
      </c>
      <c r="T11" s="4">
        <v>2.2999999999999998</v>
      </c>
      <c r="U11" s="4">
        <v>2</v>
      </c>
      <c r="V11" s="4"/>
      <c r="W11" s="17"/>
      <c r="X11" s="19">
        <f t="shared" si="3"/>
        <v>9.9499999999999993</v>
      </c>
      <c r="Y11" s="96">
        <f t="shared" si="4"/>
        <v>29.883333333333333</v>
      </c>
    </row>
    <row r="12" spans="1:25" ht="15.75" thickBot="1">
      <c r="A12" s="88">
        <v>7</v>
      </c>
      <c r="B12" s="84" t="str">
        <f t="shared" si="0"/>
        <v>TJ Sokol M.Ostrava 1 D</v>
      </c>
      <c r="C12" s="10">
        <v>7</v>
      </c>
      <c r="D12" s="76" t="s">
        <v>81</v>
      </c>
      <c r="E12" s="6">
        <v>2000</v>
      </c>
      <c r="F12" s="7" t="s">
        <v>112</v>
      </c>
      <c r="G12" s="15">
        <v>0.8</v>
      </c>
      <c r="H12" s="4">
        <v>3.2</v>
      </c>
      <c r="I12" s="4">
        <v>3.1</v>
      </c>
      <c r="J12" s="4">
        <v>2.5</v>
      </c>
      <c r="K12" s="17"/>
      <c r="L12" s="19">
        <f t="shared" si="1"/>
        <v>7.8666666666666663</v>
      </c>
      <c r="M12" s="9">
        <v>2.4</v>
      </c>
      <c r="N12" s="4">
        <v>2.5</v>
      </c>
      <c r="O12" s="4">
        <v>2.5</v>
      </c>
      <c r="P12" s="4">
        <v>2.5</v>
      </c>
      <c r="Q12" s="17"/>
      <c r="R12" s="19">
        <f t="shared" si="2"/>
        <v>9.9</v>
      </c>
      <c r="S12" s="9">
        <v>3.5</v>
      </c>
      <c r="T12" s="4">
        <v>1.5</v>
      </c>
      <c r="U12" s="4">
        <v>1.3</v>
      </c>
      <c r="V12" s="4"/>
      <c r="W12" s="17"/>
      <c r="X12" s="19">
        <f t="shared" si="3"/>
        <v>12.1</v>
      </c>
      <c r="Y12" s="96">
        <f t="shared" si="4"/>
        <v>29.866666666666667</v>
      </c>
    </row>
    <row r="13" spans="1:25" ht="15.75" thickBot="1">
      <c r="A13" s="88">
        <v>13</v>
      </c>
      <c r="B13" s="83" t="str">
        <f t="shared" si="0"/>
        <v>TJ Lokomotiva Pardubice</v>
      </c>
      <c r="C13" s="10">
        <v>8</v>
      </c>
      <c r="D13" s="74" t="s">
        <v>91</v>
      </c>
      <c r="E13" s="6">
        <v>2003</v>
      </c>
      <c r="F13" s="7" t="s">
        <v>86</v>
      </c>
      <c r="G13" s="15">
        <v>1.4</v>
      </c>
      <c r="H13" s="4">
        <v>2</v>
      </c>
      <c r="I13" s="4">
        <v>2.2000000000000002</v>
      </c>
      <c r="J13" s="4">
        <v>2.2999999999999998</v>
      </c>
      <c r="K13" s="17"/>
      <c r="L13" s="19">
        <f t="shared" si="1"/>
        <v>9.2333333333333343</v>
      </c>
      <c r="M13" s="9">
        <v>3.4</v>
      </c>
      <c r="N13" s="4">
        <v>5.2</v>
      </c>
      <c r="O13" s="4">
        <v>5.4</v>
      </c>
      <c r="P13" s="4">
        <v>5</v>
      </c>
      <c r="Q13" s="17"/>
      <c r="R13" s="19">
        <f t="shared" si="2"/>
        <v>8.1999999999999993</v>
      </c>
      <c r="S13" s="9">
        <v>3.7</v>
      </c>
      <c r="T13" s="4">
        <v>1.5</v>
      </c>
      <c r="U13" s="4">
        <v>1.2</v>
      </c>
      <c r="V13" s="4"/>
      <c r="W13" s="17"/>
      <c r="X13" s="19">
        <f t="shared" si="3"/>
        <v>12.350000000000001</v>
      </c>
      <c r="Y13" s="96">
        <f t="shared" si="4"/>
        <v>29.783333333333335</v>
      </c>
    </row>
    <row r="14" spans="1:25" ht="15.75" thickBot="1">
      <c r="A14" s="88">
        <v>12</v>
      </c>
      <c r="B14" s="84" t="str">
        <f t="shared" si="0"/>
        <v>TJ Lokomotiva Pardubice</v>
      </c>
      <c r="C14" s="10">
        <v>9</v>
      </c>
      <c r="D14" s="74" t="s">
        <v>90</v>
      </c>
      <c r="E14" s="6">
        <v>2004</v>
      </c>
      <c r="F14" s="7" t="s">
        <v>86</v>
      </c>
      <c r="G14" s="15">
        <v>1.3</v>
      </c>
      <c r="H14" s="4">
        <v>2.8</v>
      </c>
      <c r="I14" s="4">
        <v>2.4</v>
      </c>
      <c r="J14" s="4">
        <v>2.6</v>
      </c>
      <c r="K14" s="17"/>
      <c r="L14" s="19">
        <f t="shared" si="1"/>
        <v>8.7000000000000011</v>
      </c>
      <c r="M14" s="9">
        <v>2.6</v>
      </c>
      <c r="N14" s="4">
        <v>4</v>
      </c>
      <c r="O14" s="4">
        <v>3.3</v>
      </c>
      <c r="P14" s="4">
        <v>3.7</v>
      </c>
      <c r="Q14" s="17"/>
      <c r="R14" s="19">
        <f t="shared" si="2"/>
        <v>8.9333333333333336</v>
      </c>
      <c r="S14" s="9">
        <v>3.2</v>
      </c>
      <c r="T14" s="4">
        <v>1.2</v>
      </c>
      <c r="U14" s="4">
        <v>1</v>
      </c>
      <c r="V14" s="4"/>
      <c r="W14" s="17"/>
      <c r="X14" s="19">
        <f t="shared" si="3"/>
        <v>12.100000000000001</v>
      </c>
      <c r="Y14" s="96">
        <f t="shared" si="4"/>
        <v>29.733333333333334</v>
      </c>
    </row>
    <row r="15" spans="1:25" ht="15.75" thickBot="1">
      <c r="A15" s="88">
        <v>11</v>
      </c>
      <c r="B15" s="83" t="str">
        <f t="shared" si="0"/>
        <v>TJ Lokomotiva Pardubice</v>
      </c>
      <c r="C15" s="10">
        <v>10</v>
      </c>
      <c r="D15" s="74" t="s">
        <v>89</v>
      </c>
      <c r="E15" s="6">
        <v>2004</v>
      </c>
      <c r="F15" s="7" t="s">
        <v>86</v>
      </c>
      <c r="G15" s="15">
        <v>0.9</v>
      </c>
      <c r="H15" s="4">
        <v>3.2</v>
      </c>
      <c r="I15" s="4">
        <v>2.9</v>
      </c>
      <c r="J15" s="4">
        <v>2.9</v>
      </c>
      <c r="K15" s="17"/>
      <c r="L15" s="19">
        <f t="shared" si="1"/>
        <v>7.9</v>
      </c>
      <c r="M15" s="9">
        <v>3</v>
      </c>
      <c r="N15" s="4">
        <v>2.9</v>
      </c>
      <c r="O15" s="4">
        <v>3.2</v>
      </c>
      <c r="P15" s="4">
        <v>2.5</v>
      </c>
      <c r="Q15" s="17"/>
      <c r="R15" s="19">
        <f t="shared" si="2"/>
        <v>10.133333333333333</v>
      </c>
      <c r="S15" s="9">
        <v>2.9</v>
      </c>
      <c r="T15" s="4">
        <v>1.5</v>
      </c>
      <c r="U15" s="4">
        <v>1.2</v>
      </c>
      <c r="V15" s="4"/>
      <c r="W15" s="17"/>
      <c r="X15" s="19">
        <f t="shared" si="3"/>
        <v>11.55</v>
      </c>
      <c r="Y15" s="96">
        <f t="shared" si="4"/>
        <v>29.583333333333332</v>
      </c>
    </row>
    <row r="16" spans="1:25" ht="15.75" thickBot="1">
      <c r="A16" s="88">
        <v>4</v>
      </c>
      <c r="B16" s="83" t="str">
        <f t="shared" si="0"/>
        <v>Klub sportovní gymnastiky Znojmo</v>
      </c>
      <c r="C16" s="10">
        <v>11</v>
      </c>
      <c r="D16" s="74" t="s">
        <v>58</v>
      </c>
      <c r="E16" s="6">
        <v>2002</v>
      </c>
      <c r="F16" s="7" t="s">
        <v>93</v>
      </c>
      <c r="G16" s="15">
        <v>1</v>
      </c>
      <c r="H16" s="4">
        <v>2.9</v>
      </c>
      <c r="I16" s="4">
        <v>2.9</v>
      </c>
      <c r="J16" s="4">
        <v>2.6</v>
      </c>
      <c r="K16" s="17"/>
      <c r="L16" s="19">
        <f t="shared" si="1"/>
        <v>8.1999999999999993</v>
      </c>
      <c r="M16" s="9">
        <v>2.7</v>
      </c>
      <c r="N16" s="4">
        <v>3.3</v>
      </c>
      <c r="O16" s="4">
        <v>3.4</v>
      </c>
      <c r="P16" s="4">
        <v>3.2</v>
      </c>
      <c r="Q16" s="17"/>
      <c r="R16" s="19">
        <f t="shared" si="2"/>
        <v>9.4000000000000021</v>
      </c>
      <c r="S16" s="9">
        <v>3.3</v>
      </c>
      <c r="T16" s="4">
        <v>1.5</v>
      </c>
      <c r="U16" s="4">
        <v>1.4</v>
      </c>
      <c r="V16" s="4"/>
      <c r="W16" s="17"/>
      <c r="X16" s="19">
        <f t="shared" si="3"/>
        <v>11.850000000000001</v>
      </c>
      <c r="Y16" s="96">
        <f t="shared" si="4"/>
        <v>29.450000000000003</v>
      </c>
    </row>
    <row r="17" spans="1:25" ht="15.75" thickBot="1">
      <c r="A17" s="88">
        <v>5</v>
      </c>
      <c r="B17" s="83" t="str">
        <f t="shared" si="0"/>
        <v>KSG SK Přerov</v>
      </c>
      <c r="C17" s="10">
        <v>12</v>
      </c>
      <c r="D17" s="74" t="s">
        <v>69</v>
      </c>
      <c r="E17" s="6">
        <v>2004</v>
      </c>
      <c r="F17" s="7" t="s">
        <v>62</v>
      </c>
      <c r="G17" s="15">
        <v>1</v>
      </c>
      <c r="H17" s="4">
        <v>2</v>
      </c>
      <c r="I17" s="4">
        <v>2.1</v>
      </c>
      <c r="J17" s="4">
        <v>1.5</v>
      </c>
      <c r="K17" s="17"/>
      <c r="L17" s="19">
        <f t="shared" si="1"/>
        <v>9.1333333333333329</v>
      </c>
      <c r="M17" s="9">
        <v>2.2000000000000002</v>
      </c>
      <c r="N17" s="4">
        <v>3.4</v>
      </c>
      <c r="O17" s="4">
        <v>3.3</v>
      </c>
      <c r="P17" s="4">
        <v>2.9</v>
      </c>
      <c r="Q17" s="17"/>
      <c r="R17" s="19">
        <f t="shared" si="2"/>
        <v>9</v>
      </c>
      <c r="S17" s="9">
        <v>2.2000000000000002</v>
      </c>
      <c r="T17" s="4">
        <v>1.5</v>
      </c>
      <c r="U17" s="4">
        <v>1.2</v>
      </c>
      <c r="V17" s="4"/>
      <c r="W17" s="17"/>
      <c r="X17" s="19">
        <f t="shared" si="3"/>
        <v>10.850000000000001</v>
      </c>
      <c r="Y17" s="96">
        <f t="shared" si="4"/>
        <v>28.983333333333334</v>
      </c>
    </row>
    <row r="18" spans="1:25" ht="15.75" thickBot="1">
      <c r="A18" s="88">
        <v>17</v>
      </c>
      <c r="B18" s="83" t="str">
        <f t="shared" si="0"/>
        <v>TJ Sokol Kopřivnice</v>
      </c>
      <c r="C18" s="10">
        <v>13</v>
      </c>
      <c r="D18" s="74" t="s">
        <v>54</v>
      </c>
      <c r="E18" s="6">
        <v>2002</v>
      </c>
      <c r="F18" s="7" t="s">
        <v>41</v>
      </c>
      <c r="G18" s="15">
        <v>1</v>
      </c>
      <c r="H18" s="4">
        <v>3.2</v>
      </c>
      <c r="I18" s="4">
        <v>3</v>
      </c>
      <c r="J18" s="4">
        <v>3</v>
      </c>
      <c r="K18" s="17"/>
      <c r="L18" s="19">
        <f t="shared" si="1"/>
        <v>7.9333333333333336</v>
      </c>
      <c r="M18" s="9">
        <v>3.4</v>
      </c>
      <c r="N18" s="4">
        <v>4</v>
      </c>
      <c r="O18" s="4">
        <v>3.8</v>
      </c>
      <c r="P18" s="4">
        <v>4</v>
      </c>
      <c r="Q18" s="17"/>
      <c r="R18" s="19">
        <f t="shared" si="2"/>
        <v>9.4666666666666668</v>
      </c>
      <c r="S18" s="9">
        <v>2.5</v>
      </c>
      <c r="T18" s="4">
        <v>1.4</v>
      </c>
      <c r="U18" s="4">
        <v>1.2</v>
      </c>
      <c r="V18" s="4"/>
      <c r="W18" s="17"/>
      <c r="X18" s="19">
        <f t="shared" si="3"/>
        <v>11.2</v>
      </c>
      <c r="Y18" s="96">
        <f t="shared" si="4"/>
        <v>28.599999999999998</v>
      </c>
    </row>
    <row r="19" spans="1:25" ht="15.75" thickBot="1">
      <c r="A19" s="88">
        <v>18</v>
      </c>
      <c r="B19" s="83" t="str">
        <f t="shared" si="0"/>
        <v>TJ Sokol Kopřivnice</v>
      </c>
      <c r="C19" s="10">
        <v>14</v>
      </c>
      <c r="D19" s="74" t="s">
        <v>52</v>
      </c>
      <c r="E19" s="6">
        <v>2003</v>
      </c>
      <c r="F19" s="7" t="s">
        <v>41</v>
      </c>
      <c r="G19" s="15">
        <v>1</v>
      </c>
      <c r="H19" s="4">
        <v>3.6</v>
      </c>
      <c r="I19" s="4">
        <v>2.6</v>
      </c>
      <c r="J19" s="4">
        <v>3.2</v>
      </c>
      <c r="K19" s="17"/>
      <c r="L19" s="19">
        <f t="shared" si="1"/>
        <v>7.8666666666666671</v>
      </c>
      <c r="M19" s="9">
        <v>3.3</v>
      </c>
      <c r="N19" s="4">
        <v>3.4</v>
      </c>
      <c r="O19" s="4">
        <v>3.5</v>
      </c>
      <c r="P19" s="4">
        <v>3.6</v>
      </c>
      <c r="Q19" s="17"/>
      <c r="R19" s="19">
        <f t="shared" si="2"/>
        <v>9.8000000000000007</v>
      </c>
      <c r="S19" s="9">
        <v>2.5</v>
      </c>
      <c r="T19" s="4">
        <v>2.1</v>
      </c>
      <c r="U19" s="4">
        <v>1.9</v>
      </c>
      <c r="V19" s="4"/>
      <c r="W19" s="17"/>
      <c r="X19" s="19">
        <f t="shared" si="3"/>
        <v>10.5</v>
      </c>
      <c r="Y19" s="96">
        <f t="shared" si="4"/>
        <v>28.166666666666668</v>
      </c>
    </row>
    <row r="20" spans="1:25" ht="15.75" thickBot="1">
      <c r="A20" s="88">
        <v>3</v>
      </c>
      <c r="B20" s="83" t="str">
        <f t="shared" si="0"/>
        <v>Klub sportovní gymnastiky Znojmo</v>
      </c>
      <c r="C20" s="10">
        <v>15</v>
      </c>
      <c r="D20" s="74" t="s">
        <v>57</v>
      </c>
      <c r="E20" s="6">
        <v>2004</v>
      </c>
      <c r="F20" s="7" t="s">
        <v>93</v>
      </c>
      <c r="G20" s="15">
        <v>1</v>
      </c>
      <c r="H20" s="4">
        <v>2.4</v>
      </c>
      <c r="I20" s="4">
        <v>2.7</v>
      </c>
      <c r="J20" s="4">
        <v>2</v>
      </c>
      <c r="K20" s="17"/>
      <c r="L20" s="19">
        <f t="shared" si="1"/>
        <v>8.6333333333333329</v>
      </c>
      <c r="M20" s="9">
        <v>2.8</v>
      </c>
      <c r="N20" s="4">
        <v>4.8</v>
      </c>
      <c r="O20" s="4">
        <v>4.7</v>
      </c>
      <c r="P20" s="4">
        <v>4.9000000000000004</v>
      </c>
      <c r="Q20" s="17"/>
      <c r="R20" s="19">
        <f t="shared" si="2"/>
        <v>8</v>
      </c>
      <c r="S20" s="9">
        <v>2.6</v>
      </c>
      <c r="T20" s="4">
        <v>2.6</v>
      </c>
      <c r="U20" s="4">
        <v>2.4</v>
      </c>
      <c r="V20" s="4"/>
      <c r="W20" s="17"/>
      <c r="X20" s="19">
        <f t="shared" si="3"/>
        <v>10.1</v>
      </c>
      <c r="Y20" s="96">
        <f t="shared" si="4"/>
        <v>26.733333333333334</v>
      </c>
    </row>
    <row r="21" spans="1:25" ht="15.75" thickBot="1">
      <c r="A21" s="88">
        <v>2</v>
      </c>
      <c r="B21" s="83" t="str">
        <f t="shared" si="0"/>
        <v>ŠK GY-TA Poprad</v>
      </c>
      <c r="C21" s="10">
        <v>16</v>
      </c>
      <c r="D21" s="74" t="s">
        <v>56</v>
      </c>
      <c r="E21" s="6">
        <v>2003</v>
      </c>
      <c r="F21" s="7" t="s">
        <v>19</v>
      </c>
      <c r="G21" s="15">
        <v>1.2</v>
      </c>
      <c r="H21" s="4">
        <v>5.2</v>
      </c>
      <c r="I21" s="4">
        <v>4.9000000000000004</v>
      </c>
      <c r="J21" s="4">
        <v>5.4</v>
      </c>
      <c r="K21" s="17"/>
      <c r="L21" s="19">
        <f t="shared" si="1"/>
        <v>6.0333333333333332</v>
      </c>
      <c r="M21" s="9">
        <v>1.7</v>
      </c>
      <c r="N21" s="4">
        <v>3</v>
      </c>
      <c r="O21" s="4">
        <v>3.7</v>
      </c>
      <c r="P21" s="4">
        <v>2.9</v>
      </c>
      <c r="Q21" s="17"/>
      <c r="R21" s="19">
        <f t="shared" si="2"/>
        <v>8.5</v>
      </c>
      <c r="S21" s="9">
        <v>2.1</v>
      </c>
      <c r="T21" s="4">
        <v>1.8</v>
      </c>
      <c r="U21" s="4">
        <v>1.8</v>
      </c>
      <c r="V21" s="4"/>
      <c r="W21" s="17"/>
      <c r="X21" s="19">
        <f t="shared" si="3"/>
        <v>10.299999999999999</v>
      </c>
      <c r="Y21" s="96">
        <f t="shared" si="4"/>
        <v>24.833333333333332</v>
      </c>
    </row>
    <row r="22" spans="1:25" ht="15.75" thickBot="1">
      <c r="A22" s="88">
        <v>19</v>
      </c>
      <c r="B22" s="83" t="str">
        <f t="shared" si="0"/>
        <v>GK Šumperk C</v>
      </c>
      <c r="C22" s="10">
        <v>17</v>
      </c>
      <c r="D22" s="74" t="s">
        <v>49</v>
      </c>
      <c r="E22" s="6">
        <v>2004</v>
      </c>
      <c r="F22" s="7" t="s">
        <v>107</v>
      </c>
      <c r="G22" s="15">
        <v>0.6</v>
      </c>
      <c r="H22" s="4">
        <v>2.8</v>
      </c>
      <c r="I22" s="4">
        <v>3.1</v>
      </c>
      <c r="J22" s="4">
        <v>2.2000000000000002</v>
      </c>
      <c r="K22" s="17">
        <v>4</v>
      </c>
      <c r="L22" s="19">
        <f t="shared" si="1"/>
        <v>3.899999999999999</v>
      </c>
      <c r="M22" s="9">
        <v>2</v>
      </c>
      <c r="N22" s="4">
        <v>2.7</v>
      </c>
      <c r="O22" s="4">
        <v>3.1</v>
      </c>
      <c r="P22" s="4">
        <v>2.9</v>
      </c>
      <c r="Q22" s="17"/>
      <c r="R22" s="19">
        <f t="shared" si="2"/>
        <v>9.1</v>
      </c>
      <c r="S22" s="9">
        <v>2.1</v>
      </c>
      <c r="T22" s="4">
        <v>1.5</v>
      </c>
      <c r="U22" s="4">
        <v>1.7</v>
      </c>
      <c r="V22" s="4"/>
      <c r="W22" s="17"/>
      <c r="X22" s="19">
        <f t="shared" si="3"/>
        <v>10.5</v>
      </c>
      <c r="Y22" s="96">
        <f t="shared" si="4"/>
        <v>23.5</v>
      </c>
    </row>
    <row r="23" spans="1:25" ht="15.75" thickBot="1">
      <c r="A23" s="88">
        <v>20</v>
      </c>
      <c r="B23" s="83" t="str">
        <f t="shared" si="0"/>
        <v>TJ Sokol Kopřivnice</v>
      </c>
      <c r="C23" s="10">
        <v>18</v>
      </c>
      <c r="D23" s="74" t="s">
        <v>51</v>
      </c>
      <c r="E23" s="6">
        <v>2003</v>
      </c>
      <c r="F23" s="7" t="s">
        <v>41</v>
      </c>
      <c r="G23" s="15">
        <v>0.9</v>
      </c>
      <c r="H23" s="4">
        <v>5.6</v>
      </c>
      <c r="I23" s="4">
        <v>5.9</v>
      </c>
      <c r="J23" s="4">
        <v>4.4000000000000004</v>
      </c>
      <c r="K23" s="17"/>
      <c r="L23" s="19">
        <f t="shared" si="1"/>
        <v>5.6000000000000005</v>
      </c>
      <c r="M23" s="9">
        <v>3</v>
      </c>
      <c r="N23" s="4">
        <v>5.0999999999999996</v>
      </c>
      <c r="O23" s="4">
        <v>5</v>
      </c>
      <c r="P23" s="4">
        <v>5.2</v>
      </c>
      <c r="Q23" s="17"/>
      <c r="R23" s="19">
        <f t="shared" si="2"/>
        <v>7.8999999999999995</v>
      </c>
      <c r="S23" s="9">
        <v>2.5</v>
      </c>
      <c r="T23" s="4">
        <v>2.6</v>
      </c>
      <c r="U23" s="4">
        <v>2.4</v>
      </c>
      <c r="V23" s="4"/>
      <c r="W23" s="17"/>
      <c r="X23" s="19">
        <f t="shared" si="3"/>
        <v>10</v>
      </c>
      <c r="Y23" s="96">
        <f t="shared" si="4"/>
        <v>23.5</v>
      </c>
    </row>
    <row r="24" spans="1:25" ht="15.75" thickBot="1">
      <c r="A24" s="88">
        <v>21</v>
      </c>
      <c r="B24" s="83" t="str">
        <f t="shared" si="0"/>
        <v>TJ Sokol Kopřivnice</v>
      </c>
      <c r="C24" s="10">
        <v>19</v>
      </c>
      <c r="D24" s="73" t="s">
        <v>53</v>
      </c>
      <c r="E24" s="6">
        <v>2003</v>
      </c>
      <c r="F24" s="7" t="s">
        <v>41</v>
      </c>
      <c r="G24" s="15">
        <v>0.7</v>
      </c>
      <c r="H24" s="4">
        <v>3.4</v>
      </c>
      <c r="I24" s="4">
        <v>3.1</v>
      </c>
      <c r="J24" s="4">
        <v>2.6</v>
      </c>
      <c r="K24" s="17">
        <v>4</v>
      </c>
      <c r="L24" s="19">
        <f t="shared" si="1"/>
        <v>3.666666666666667</v>
      </c>
      <c r="M24" s="9">
        <v>2.8</v>
      </c>
      <c r="N24" s="4">
        <v>3.9</v>
      </c>
      <c r="O24" s="4">
        <v>3.9</v>
      </c>
      <c r="P24" s="4">
        <v>4</v>
      </c>
      <c r="Q24" s="17"/>
      <c r="R24" s="19">
        <f t="shared" si="2"/>
        <v>8.8666666666666671</v>
      </c>
      <c r="S24" s="9">
        <v>2.5</v>
      </c>
      <c r="T24" s="4">
        <v>1.7</v>
      </c>
      <c r="U24" s="4">
        <v>1.5</v>
      </c>
      <c r="V24" s="4"/>
      <c r="W24" s="17"/>
      <c r="X24" s="19">
        <f t="shared" si="3"/>
        <v>10.9</v>
      </c>
      <c r="Y24" s="96">
        <f t="shared" si="4"/>
        <v>23.433333333333337</v>
      </c>
    </row>
    <row r="25" spans="1:25" ht="15.75" thickBot="1">
      <c r="A25" s="88">
        <v>22</v>
      </c>
      <c r="B25" s="83" t="str">
        <f t="shared" si="0"/>
        <v>GK Šumperk D</v>
      </c>
      <c r="C25" s="10">
        <v>20</v>
      </c>
      <c r="D25" s="74" t="s">
        <v>47</v>
      </c>
      <c r="E25" s="6">
        <v>2005</v>
      </c>
      <c r="F25" s="7" t="s">
        <v>108</v>
      </c>
      <c r="G25" s="15">
        <v>0.8</v>
      </c>
      <c r="H25" s="4">
        <v>5.3</v>
      </c>
      <c r="I25" s="4">
        <v>5</v>
      </c>
      <c r="J25" s="4">
        <v>3.5</v>
      </c>
      <c r="K25" s="17">
        <v>4</v>
      </c>
      <c r="L25" s="19">
        <f t="shared" si="1"/>
        <v>2.1999999999999993</v>
      </c>
      <c r="M25" s="9">
        <v>3.1</v>
      </c>
      <c r="N25" s="4">
        <v>2.9</v>
      </c>
      <c r="O25" s="4">
        <v>2.9</v>
      </c>
      <c r="P25" s="4">
        <v>3.1</v>
      </c>
      <c r="Q25" s="17"/>
      <c r="R25" s="19">
        <f t="shared" si="2"/>
        <v>10.133333333333333</v>
      </c>
      <c r="S25" s="9">
        <v>2.6</v>
      </c>
      <c r="T25" s="4">
        <v>1.6</v>
      </c>
      <c r="U25" s="4">
        <v>1.7</v>
      </c>
      <c r="V25" s="4"/>
      <c r="W25" s="17"/>
      <c r="X25" s="19">
        <f t="shared" si="3"/>
        <v>10.95</v>
      </c>
      <c r="Y25" s="96">
        <f t="shared" si="4"/>
        <v>23.283333333333331</v>
      </c>
    </row>
    <row r="26" spans="1:25" ht="15.75" thickBot="1">
      <c r="A26" s="88">
        <v>1</v>
      </c>
      <c r="B26" s="83" t="str">
        <f t="shared" si="0"/>
        <v>ŠK GY-TA Poprad</v>
      </c>
      <c r="C26" s="10">
        <v>21</v>
      </c>
      <c r="D26" s="74" t="s">
        <v>55</v>
      </c>
      <c r="E26" s="6">
        <v>2003</v>
      </c>
      <c r="F26" s="7" t="s">
        <v>19</v>
      </c>
      <c r="G26" s="15">
        <v>0.8</v>
      </c>
      <c r="H26" s="4">
        <v>4</v>
      </c>
      <c r="I26" s="4">
        <v>3.5</v>
      </c>
      <c r="J26" s="4">
        <v>3.6</v>
      </c>
      <c r="K26" s="17">
        <v>4</v>
      </c>
      <c r="L26" s="19">
        <f t="shared" si="1"/>
        <v>3.1000000000000005</v>
      </c>
      <c r="M26" s="9">
        <v>1.9</v>
      </c>
      <c r="N26" s="4">
        <v>2.9</v>
      </c>
      <c r="O26" s="4">
        <v>3.8</v>
      </c>
      <c r="P26" s="4">
        <v>3</v>
      </c>
      <c r="Q26" s="17"/>
      <c r="R26" s="19">
        <f t="shared" si="2"/>
        <v>8.6666666666666679</v>
      </c>
      <c r="S26" s="9">
        <v>2.1</v>
      </c>
      <c r="T26" s="4">
        <v>1.9</v>
      </c>
      <c r="U26" s="4">
        <v>1.8</v>
      </c>
      <c r="V26" s="4"/>
      <c r="W26" s="17"/>
      <c r="X26" s="19">
        <f t="shared" si="3"/>
        <v>10.25</v>
      </c>
      <c r="Y26" s="96">
        <f t="shared" si="4"/>
        <v>22.016666666666669</v>
      </c>
    </row>
    <row r="27" spans="1:25" ht="15.75" thickBot="1">
      <c r="A27" s="88">
        <v>6</v>
      </c>
      <c r="B27" s="83" t="str">
        <f t="shared" si="0"/>
        <v>TJ Sokol M.Ostrava 1 E</v>
      </c>
      <c r="C27" s="10">
        <v>22</v>
      </c>
      <c r="D27" s="74" t="s">
        <v>82</v>
      </c>
      <c r="E27" s="6">
        <v>1999</v>
      </c>
      <c r="F27" s="7" t="s">
        <v>113</v>
      </c>
      <c r="G27" s="15"/>
      <c r="H27" s="4"/>
      <c r="I27" s="4"/>
      <c r="J27" s="4"/>
      <c r="K27" s="17"/>
      <c r="L27" s="19">
        <v>0</v>
      </c>
      <c r="M27" s="9">
        <v>2.6</v>
      </c>
      <c r="N27" s="4">
        <v>2.6</v>
      </c>
      <c r="O27" s="4">
        <v>2.8</v>
      </c>
      <c r="P27" s="4">
        <v>2.7</v>
      </c>
      <c r="Q27" s="17"/>
      <c r="R27" s="19">
        <f t="shared" si="2"/>
        <v>9.8999999999999986</v>
      </c>
      <c r="S27" s="9">
        <v>2.8</v>
      </c>
      <c r="T27" s="4">
        <v>0.8</v>
      </c>
      <c r="U27" s="4">
        <v>0.8</v>
      </c>
      <c r="V27" s="4"/>
      <c r="W27" s="17"/>
      <c r="X27" s="19">
        <f t="shared" si="3"/>
        <v>12</v>
      </c>
      <c r="Y27" s="96">
        <f t="shared" si="4"/>
        <v>21.9</v>
      </c>
    </row>
    <row r="28" spans="1:25" ht="15.75" thickBot="1">
      <c r="A28" s="88">
        <v>23</v>
      </c>
      <c r="B28" s="83" t="str">
        <f t="shared" si="0"/>
        <v>TJ Sokol Kopřivnice</v>
      </c>
      <c r="C28" s="10">
        <f>IF(Y28=Y29,A28&amp;" - "&amp;A29,IF(Y28=Y27,A27&amp;" - "&amp;A28,A28))</f>
        <v>23</v>
      </c>
      <c r="D28" s="74" t="s">
        <v>50</v>
      </c>
      <c r="E28" s="6">
        <v>2004</v>
      </c>
      <c r="F28" s="7" t="s">
        <v>41</v>
      </c>
      <c r="G28" s="15">
        <v>0.5</v>
      </c>
      <c r="H28" s="4">
        <v>3.4</v>
      </c>
      <c r="I28" s="4">
        <v>2.9</v>
      </c>
      <c r="J28" s="4">
        <v>3</v>
      </c>
      <c r="K28" s="17">
        <v>6</v>
      </c>
      <c r="L28" s="19">
        <f>G28+(10-(AVERAGE(H28,I28,J28))-K28)</f>
        <v>1.4000000000000004</v>
      </c>
      <c r="M28" s="9">
        <v>2.5</v>
      </c>
      <c r="N28" s="4">
        <v>4.4000000000000004</v>
      </c>
      <c r="O28" s="4">
        <v>4.3</v>
      </c>
      <c r="P28" s="4">
        <v>4.2</v>
      </c>
      <c r="Q28" s="17"/>
      <c r="R28" s="19">
        <f t="shared" si="2"/>
        <v>8.1999999999999993</v>
      </c>
      <c r="S28" s="9">
        <v>2</v>
      </c>
      <c r="T28" s="4">
        <v>2.8</v>
      </c>
      <c r="U28" s="4">
        <v>2.4</v>
      </c>
      <c r="V28" s="4"/>
      <c r="W28" s="17"/>
      <c r="X28" s="19">
        <f t="shared" si="3"/>
        <v>9.4</v>
      </c>
      <c r="Y28" s="96">
        <f t="shared" si="4"/>
        <v>19</v>
      </c>
    </row>
    <row r="29" spans="1:25" ht="15.75" thickBot="1">
      <c r="A29" s="88">
        <v>24</v>
      </c>
      <c r="B29" s="83">
        <f t="shared" si="0"/>
        <v>0</v>
      </c>
      <c r="C29" s="10" t="str">
        <f>IF(Y29=Y30,A29&amp;" - "&amp;A30,IF(Y29=Y28,A28&amp;" - "&amp;A29,A29))</f>
        <v>24 - 25</v>
      </c>
      <c r="D29" s="74"/>
      <c r="E29" s="6"/>
      <c r="F29" s="7"/>
      <c r="G29" s="15"/>
      <c r="H29" s="4"/>
      <c r="I29" s="4"/>
      <c r="J29" s="4"/>
      <c r="K29" s="17"/>
      <c r="L29" s="19"/>
      <c r="M29" s="9"/>
      <c r="N29" s="4"/>
      <c r="O29" s="4"/>
      <c r="P29" s="4"/>
      <c r="Q29" s="17"/>
      <c r="R29" s="19"/>
      <c r="S29" s="9"/>
      <c r="T29" s="4"/>
      <c r="U29" s="4"/>
      <c r="V29" s="4"/>
      <c r="W29" s="17"/>
      <c r="X29" s="19"/>
      <c r="Y29" s="96">
        <f t="shared" si="4"/>
        <v>0</v>
      </c>
    </row>
    <row r="30" spans="1:25" ht="15.75" thickBot="1">
      <c r="A30" s="89">
        <v>25</v>
      </c>
      <c r="B30" s="86">
        <f t="shared" si="0"/>
        <v>0</v>
      </c>
      <c r="C30" s="41" t="str">
        <f>IF(Y30=Y31,A30&amp;" - "&amp;A31,IF(Y30=Y29,A29&amp;" - "&amp;A30,A30))</f>
        <v xml:space="preserve">25 - </v>
      </c>
      <c r="D30" s="80"/>
      <c r="E30" s="47"/>
      <c r="F30" s="8"/>
      <c r="G30" s="52"/>
      <c r="H30" s="5"/>
      <c r="I30" s="5"/>
      <c r="J30" s="5"/>
      <c r="K30" s="43"/>
      <c r="L30" s="19"/>
      <c r="M30" s="53"/>
      <c r="N30" s="5"/>
      <c r="O30" s="5"/>
      <c r="P30" s="5"/>
      <c r="Q30" s="43"/>
      <c r="R30" s="19"/>
      <c r="S30" s="53"/>
      <c r="T30" s="5"/>
      <c r="U30" s="5"/>
      <c r="V30" s="5"/>
      <c r="W30" s="43"/>
      <c r="X30" s="19"/>
      <c r="Y30" s="97">
        <f t="shared" si="4"/>
        <v>0</v>
      </c>
    </row>
    <row r="31" spans="1:25" s="30" customFormat="1">
      <c r="B31"/>
      <c r="C31" s="51"/>
    </row>
    <row r="33" spans="3:25">
      <c r="C33" s="1"/>
      <c r="D33" s="1" t="s">
        <v>22</v>
      </c>
      <c r="E33" s="1"/>
      <c r="F33" s="1"/>
      <c r="G33" s="1" t="s">
        <v>23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 t="s">
        <v>24</v>
      </c>
      <c r="T33" s="1"/>
      <c r="U33" s="1"/>
      <c r="V33" s="1"/>
      <c r="W33" s="1"/>
      <c r="X33" s="1"/>
      <c r="Y33" s="1"/>
    </row>
  </sheetData>
  <sortState ref="D6:Y30">
    <sortCondition descending="1" ref="Y6:Y30"/>
  </sortState>
  <conditionalFormatting sqref="Y6:Y30">
    <cfRule type="cellIs" dxfId="1" priority="1" operator="equal">
      <formula>Y7</formula>
    </cfRule>
    <cfRule type="cellIs" dxfId="0" priority="2" operator="equal">
      <formula>Y5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K24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" sqref="C1"/>
    </sheetView>
  </sheetViews>
  <sheetFormatPr defaultRowHeight="15"/>
  <cols>
    <col min="1" max="1" width="3.5703125" customWidth="1"/>
    <col min="3" max="4" width="30.7109375" customWidth="1"/>
    <col min="5" max="5" width="10.7109375" customWidth="1"/>
    <col min="6" max="6" width="30.7109375" customWidth="1"/>
    <col min="7" max="7" width="10.7109375" customWidth="1"/>
    <col min="8" max="8" width="30.7109375" customWidth="1"/>
    <col min="9" max="9" width="10.7109375" customWidth="1"/>
    <col min="10" max="10" width="12.7109375" customWidth="1"/>
    <col min="11" max="11" width="30.7109375" customWidth="1"/>
  </cols>
  <sheetData>
    <row r="1" spans="2:11">
      <c r="D1" s="2" t="s">
        <v>0</v>
      </c>
    </row>
    <row r="2" spans="2:11">
      <c r="D2" s="3">
        <v>42812</v>
      </c>
    </row>
    <row r="3" spans="2:11">
      <c r="D3" s="2" t="s">
        <v>59</v>
      </c>
    </row>
    <row r="4" spans="2:11" ht="5.25" customHeight="1" thickBot="1"/>
    <row r="5" spans="2:11" s="37" customFormat="1" ht="25.15" customHeight="1" thickBot="1">
      <c r="B5" s="62" t="s">
        <v>60</v>
      </c>
      <c r="C5" s="62" t="s">
        <v>5</v>
      </c>
      <c r="D5" s="63" t="s">
        <v>1</v>
      </c>
      <c r="E5" s="64" t="s">
        <v>61</v>
      </c>
      <c r="F5" s="64" t="s">
        <v>26</v>
      </c>
      <c r="G5" s="64" t="s">
        <v>61</v>
      </c>
      <c r="H5" s="64" t="s">
        <v>45</v>
      </c>
      <c r="I5" s="65" t="s">
        <v>61</v>
      </c>
      <c r="J5" s="64" t="s">
        <v>12</v>
      </c>
      <c r="K5" s="66" t="s">
        <v>92</v>
      </c>
    </row>
    <row r="6" spans="2:11" ht="25.15" customHeight="1">
      <c r="B6" s="57">
        <v>1</v>
      </c>
      <c r="C6" s="112" t="s">
        <v>105</v>
      </c>
      <c r="D6" s="55" t="s">
        <v>13</v>
      </c>
      <c r="E6" s="93">
        <v>27.83</v>
      </c>
      <c r="F6" s="35" t="str">
        <f>IF(ISTEXT(VLOOKUP($C6,'Kategorie II.'!$B:$AB,3,0)),VLOOKUP($C6,'Kategorie II.'!$B:$AB,3,0),"")</f>
        <v>Peterková Klára</v>
      </c>
      <c r="G6" s="90">
        <f>IF(ISNUMBER(VLOOKUP($C6,'Kategorie II.'!$B:$AB,24,0)),VLOOKUP($C6,'Kategorie II.'!$B:$AB,24,0),"")</f>
        <v>33.283333333333331</v>
      </c>
      <c r="H6" s="56" t="str">
        <f>IF(ISTEXT(VLOOKUP($C6,'Kategorie III.'!$B:$AB,3,0)),VLOOKUP($C6,'Kategorie III.'!$B:$AB,3,0),"")</f>
        <v>Veselá Veronika</v>
      </c>
      <c r="I6" s="90">
        <f>IF(ISNUMBER(VLOOKUP($C6,'Kategorie III.'!$B:$AB,24,0)),VLOOKUP($C6,'Kategorie III.'!$B:$AB,24,0),"")</f>
        <v>31.766666666666666</v>
      </c>
      <c r="J6" s="98">
        <f t="shared" ref="J6:J18" si="0">SUM(E6,G6,I6)</f>
        <v>92.88</v>
      </c>
      <c r="K6" s="11" t="s">
        <v>14</v>
      </c>
    </row>
    <row r="7" spans="2:11" ht="25.15" customHeight="1">
      <c r="B7" s="58">
        <v>2</v>
      </c>
      <c r="C7" s="60" t="s">
        <v>109</v>
      </c>
      <c r="D7" s="55" t="str">
        <f>IF(ISTEXT(VLOOKUP($C7,'Kategorie I.'!$B:$AB,3,0)),VLOOKUP($C7,'Kategorie I.'!$B:$AB,3,0),"")</f>
        <v>Vrátná Johana</v>
      </c>
      <c r="E7" s="90">
        <f>IF(ISNUMBER(VLOOKUP($C7,'Kategorie I.'!$B:$AB,24,0)),VLOOKUP($C7,'Kategorie I.'!$B:$AB,24,0),"")</f>
        <v>26.4</v>
      </c>
      <c r="F7" s="34" t="str">
        <f>IF(ISTEXT(VLOOKUP($C7,'Kategorie II.'!$B:$AB,3,0)),VLOOKUP($C7,'Kategorie II.'!$B:$AB,3,0),"")</f>
        <v>Pisková Eliška</v>
      </c>
      <c r="G7" s="92">
        <f>IF(ISNUMBER(VLOOKUP($C7,'Kategorie II.'!$B:$AB,24,0)),VLOOKUP($C7,'Kategorie II.'!$B:$AB,24,0),"")</f>
        <v>29.866666666666667</v>
      </c>
      <c r="H7" s="34" t="str">
        <f>IF(ISTEXT(VLOOKUP($C7,'Kategorie III.'!$B:$AB,3,0)),VLOOKUP($C7,'Kategorie III.'!$B:$AB,3,0),"")</f>
        <v>Marešová Natálie</v>
      </c>
      <c r="I7" s="92">
        <f>IF(ISNUMBER(VLOOKUP($C7,'Kategorie III.'!$B:$AB,24,0)),VLOOKUP($C7,'Kategorie III.'!$B:$AB,24,0),"")</f>
        <v>31.950000000000003</v>
      </c>
      <c r="J7" s="100">
        <f t="shared" si="0"/>
        <v>88.216666666666669</v>
      </c>
      <c r="K7" s="7" t="s">
        <v>95</v>
      </c>
    </row>
    <row r="8" spans="2:11" ht="25.15" customHeight="1">
      <c r="B8" s="58">
        <v>3</v>
      </c>
      <c r="C8" s="60" t="s">
        <v>110</v>
      </c>
      <c r="D8" s="55" t="str">
        <f>IF(ISTEXT(VLOOKUP($C8,'Kategorie I.'!$B:$AB,3,0)),VLOOKUP($C8,'Kategorie I.'!$B:$AB,3,0),"")</f>
        <v>Ševčíková Natálie</v>
      </c>
      <c r="E8" s="90">
        <f>IF(ISNUMBER(VLOOKUP($C8,'Kategorie I.'!$B:$AB,24,0)),VLOOKUP($C8,'Kategorie I.'!$B:$AB,24,0),"")</f>
        <v>25.56666666666667</v>
      </c>
      <c r="F8" s="34" t="str">
        <f>IF(ISTEXT(VLOOKUP($C8,'Kategorie II.'!$B:$AB,3,0)),VLOOKUP($C8,'Kategorie II.'!$B:$AB,3,0),"")</f>
        <v>Hájková Barbora</v>
      </c>
      <c r="G8" s="92">
        <f>IF(ISNUMBER(VLOOKUP($C8,'Kategorie II.'!$B:$AB,24,0)),VLOOKUP($C8,'Kategorie II.'!$B:$AB,24,0),"")</f>
        <v>29</v>
      </c>
      <c r="H8" s="34" t="str">
        <f>IF(ISTEXT(VLOOKUP($C8,'Kategorie III.'!$B:$AB,3,0)),VLOOKUP($C8,'Kategorie III.'!$B:$AB,3,0),"")</f>
        <v>Jaklová Klára</v>
      </c>
      <c r="I8" s="92">
        <f>IF(ISNUMBER(VLOOKUP($C8,'Kategorie III.'!$B:$AB,24,0)),VLOOKUP($C8,'Kategorie III.'!$B:$AB,24,0),"")</f>
        <v>31.65</v>
      </c>
      <c r="J8" s="100">
        <f t="shared" si="0"/>
        <v>86.216666666666669</v>
      </c>
      <c r="K8" s="7" t="s">
        <v>95</v>
      </c>
    </row>
    <row r="9" spans="2:11" ht="25.15" customHeight="1">
      <c r="B9" s="58">
        <v>4</v>
      </c>
      <c r="C9" s="60" t="s">
        <v>106</v>
      </c>
      <c r="D9" s="55" t="str">
        <f>IF(ISTEXT(VLOOKUP($C9,'Kategorie I.'!$B:$AB,3,0)),VLOOKUP($C9,'Kategorie I.'!$B:$AB,3,0),"")</f>
        <v>Janků Michaela</v>
      </c>
      <c r="E9" s="90">
        <f>IF(ISNUMBER(VLOOKUP($C9,'Kategorie I.'!$B:$AB,24,0)),VLOOKUP($C9,'Kategorie I.'!$B:$AB,24,0),"")</f>
        <v>25.866666666666667</v>
      </c>
      <c r="F9" s="26" t="str">
        <f>IF(ISTEXT(VLOOKUP($C9,'Kategorie II.'!$B:$AB,3,0)),VLOOKUP($C9,'Kategorie II.'!$B:$AB,3,0),"")</f>
        <v>Hvižďová Julie</v>
      </c>
      <c r="G9" s="91">
        <f>IF(ISNUMBER(VLOOKUP($C9,'Kategorie II.'!$B:$AB,24,0)),VLOOKUP($C9,'Kategorie II.'!$B:$AB,24,0),"")</f>
        <v>30.233333333333331</v>
      </c>
      <c r="H9" s="26" t="str">
        <f>IF(ISTEXT(VLOOKUP($C9,'Kategorie III.'!$B:$AB,3,0)),VLOOKUP($C9,'Kategorie III.'!$B:$AB,3,0),"")</f>
        <v>Kněžková Agáta</v>
      </c>
      <c r="I9" s="91">
        <f>IF(ISNUMBER(VLOOKUP($C9,'Kategorie III.'!$B:$AB,24,0)),VLOOKUP($C9,'Kategorie III.'!$B:$AB,24,0),"")</f>
        <v>29.883333333333333</v>
      </c>
      <c r="J9" s="99">
        <f t="shared" si="0"/>
        <v>85.98333333333332</v>
      </c>
      <c r="K9" s="7" t="s">
        <v>14</v>
      </c>
    </row>
    <row r="10" spans="2:11" ht="25.15" customHeight="1">
      <c r="B10" s="58">
        <v>5</v>
      </c>
      <c r="C10" s="60" t="s">
        <v>86</v>
      </c>
      <c r="D10" s="55" t="str">
        <f>IF(ISTEXT(VLOOKUP($C10,'Kategorie I.'!$B:$AB,3,0)),VLOOKUP($C10,'Kategorie I.'!$B:$AB,3,0),"")</f>
        <v>Herzánová Valentýna</v>
      </c>
      <c r="E10" s="90">
        <f>IF(ISNUMBER(VLOOKUP($C10,'Kategorie I.'!$B:$AB,24,0)),VLOOKUP($C10,'Kategorie I.'!$B:$AB,24,0),"")</f>
        <v>25.066666666666666</v>
      </c>
      <c r="F10" s="34" t="str">
        <f>IF(ISTEXT(VLOOKUP($C10,'Kategorie II.'!$B:$AB,3,0)),VLOOKUP($C10,'Kategorie II.'!$B:$AB,3,0),"")</f>
        <v>Sirůčková Anna</v>
      </c>
      <c r="G10" s="92">
        <f>IF(ISNUMBER(VLOOKUP($C10,'Kategorie II.'!$B:$AB,24,0)),VLOOKUP($C10,'Kategorie II.'!$B:$AB,24,0),"")</f>
        <v>29.9</v>
      </c>
      <c r="H10" s="34" t="str">
        <f>IF(ISTEXT(VLOOKUP($C10,'Kategorie III.'!$B:$AB,3,0)),VLOOKUP($C10,'Kategorie III.'!$B:$AB,3,0),"")</f>
        <v>Svobodová Klára</v>
      </c>
      <c r="I10" s="92">
        <f>IF(ISNUMBER(VLOOKUP($C10,'Kategorie III.'!$B:$AB,24,0)),VLOOKUP($C10,'Kategorie III.'!$B:$AB,24,0),"")</f>
        <v>29.783333333333335</v>
      </c>
      <c r="J10" s="100">
        <f t="shared" si="0"/>
        <v>84.75</v>
      </c>
      <c r="K10" s="7" t="s">
        <v>86</v>
      </c>
    </row>
    <row r="11" spans="2:11" ht="25.15" customHeight="1">
      <c r="B11" s="58">
        <v>6</v>
      </c>
      <c r="C11" s="60" t="s">
        <v>111</v>
      </c>
      <c r="D11" s="55" t="str">
        <f>IF(ISTEXT(VLOOKUP($C11,'Kategorie I.'!$B:$AB,3,0)),VLOOKUP($C11,'Kategorie I.'!$B:$AB,3,0),"")</f>
        <v>Davidová Natálie</v>
      </c>
      <c r="E11" s="90">
        <f>IF(ISNUMBER(VLOOKUP($C11,'Kategorie I.'!$B:$AB,24,0)),VLOOKUP($C11,'Kategorie I.'!$B:$AB,24,0),"")</f>
        <v>25.450000000000003</v>
      </c>
      <c r="F11" s="34" t="str">
        <f>IF(ISTEXT(VLOOKUP($C11,'Kategorie II.'!$B:$AB,3,0)),VLOOKUP($C11,'Kategorie II.'!$B:$AB,3,0),"")</f>
        <v>Žáčková Vendula</v>
      </c>
      <c r="G11" s="92">
        <f>IF(ISNUMBER(VLOOKUP($C11,'Kategorie II.'!$B:$AB,24,0)),VLOOKUP($C11,'Kategorie II.'!$B:$AB,24,0),"")</f>
        <v>27.783333333333331</v>
      </c>
      <c r="H11" s="34" t="str">
        <f>IF(ISTEXT(VLOOKUP($C11,'Kategorie III.'!$B:$AB,3,0)),VLOOKUP($C11,'Kategorie III.'!$B:$AB,3,0),"")</f>
        <v>Zelenková Viktorie</v>
      </c>
      <c r="I11" s="92">
        <f>IF(ISNUMBER(VLOOKUP($C11,'Kategorie III.'!$B:$AB,24,0)),VLOOKUP($C11,'Kategorie III.'!$B:$AB,24,0),"")</f>
        <v>30.916666666666668</v>
      </c>
      <c r="J11" s="100">
        <f t="shared" si="0"/>
        <v>84.15</v>
      </c>
      <c r="K11" s="7" t="s">
        <v>95</v>
      </c>
    </row>
    <row r="12" spans="2:11" ht="25.15" customHeight="1">
      <c r="B12" s="58">
        <v>7</v>
      </c>
      <c r="C12" s="60" t="s">
        <v>112</v>
      </c>
      <c r="D12" s="55" t="str">
        <f>IF(ISTEXT(VLOOKUP($C12,'Kategorie I.'!$B:$AB,3,0)),VLOOKUP($C12,'Kategorie I.'!$B:$AB,3,0),"")</f>
        <v>Čonková Nela</v>
      </c>
      <c r="E12" s="90">
        <f>IF(ISNUMBER(VLOOKUP($C12,'Kategorie I.'!$B:$AB,24,0)),VLOOKUP($C12,'Kategorie I.'!$B:$AB,24,0),"")</f>
        <v>25.183333333333337</v>
      </c>
      <c r="F12" s="34" t="str">
        <f>IF(ISTEXT(VLOOKUP($C12,'Kategorie II.'!$B:$AB,3,0)),VLOOKUP($C12,'Kategorie II.'!$B:$AB,3,0),"")</f>
        <v>Pačutová Kateřina</v>
      </c>
      <c r="G12" s="92">
        <f>IF(ISNUMBER(VLOOKUP($C12,'Kategorie II.'!$B:$AB,24,0)),VLOOKUP($C12,'Kategorie II.'!$B:$AB,24,0),"")</f>
        <v>27.616666666666667</v>
      </c>
      <c r="H12" s="34" t="str">
        <f>IF(ISTEXT(VLOOKUP($C12,'Kategorie III.'!$B:$AB,3,0)),VLOOKUP($C12,'Kategorie III.'!$B:$AB,3,0),"")</f>
        <v>Pumanová Klára</v>
      </c>
      <c r="I12" s="92">
        <f>IF(ISNUMBER(VLOOKUP($C12,'Kategorie III.'!$B:$AB,24,0)),VLOOKUP($C12,'Kategorie III.'!$B:$AB,24,0),"")</f>
        <v>29.866666666666667</v>
      </c>
      <c r="J12" s="100">
        <f t="shared" si="0"/>
        <v>82.666666666666671</v>
      </c>
      <c r="K12" s="7" t="s">
        <v>95</v>
      </c>
    </row>
    <row r="13" spans="2:11" ht="25.15" customHeight="1">
      <c r="B13" s="58">
        <v>8</v>
      </c>
      <c r="C13" s="60" t="s">
        <v>18</v>
      </c>
      <c r="D13" s="55" t="str">
        <f>IF(ISTEXT(VLOOKUP($C13,'Kategorie I.'!$B:$AB,3,0)),VLOOKUP($C13,'Kategorie I.'!$B:$AB,3,0),"")</f>
        <v>Bartuňková Nela</v>
      </c>
      <c r="E13" s="90">
        <f>IF(ISNUMBER(VLOOKUP($C13,'Kategorie I.'!$B:$AB,24,0)),VLOOKUP($C13,'Kategorie I.'!$B:$AB,24,0),"")</f>
        <v>26.233333333333331</v>
      </c>
      <c r="F13" s="34" t="str">
        <f>IF(ISTEXT(VLOOKUP($C13,'Kategorie II.'!$B:$AB,3,0)),VLOOKUP($C13,'Kategorie II.'!$B:$AB,3,0),"")</f>
        <v>Sedláčková Gabriela</v>
      </c>
      <c r="G13" s="92">
        <f>IF(ISNUMBER(VLOOKUP($C13,'Kategorie II.'!$B:$AB,24,0)),VLOOKUP($C13,'Kategorie II.'!$B:$AB,24,0),"")</f>
        <v>22.766666666666666</v>
      </c>
      <c r="H13" s="34" t="str">
        <f>IF(ISTEXT(VLOOKUP($C13,'Kategorie III.'!$B:$AB,3,0)),VLOOKUP($C13,'Kategorie III.'!$B:$AB,3,0),"")</f>
        <v>Bartuňková Karolína</v>
      </c>
      <c r="I13" s="92">
        <f>IF(ISNUMBER(VLOOKUP($C13,'Kategorie III.'!$B:$AB,24,0)),VLOOKUP($C13,'Kategorie III.'!$B:$AB,24,0),"")</f>
        <v>32.549999999999997</v>
      </c>
      <c r="J13" s="100">
        <f t="shared" si="0"/>
        <v>81.55</v>
      </c>
      <c r="K13" s="7" t="s">
        <v>18</v>
      </c>
    </row>
    <row r="14" spans="2:11" ht="25.15" customHeight="1">
      <c r="B14" s="58">
        <v>9</v>
      </c>
      <c r="C14" s="60" t="s">
        <v>62</v>
      </c>
      <c r="D14" s="55" t="str">
        <f>IF(ISTEXT(VLOOKUP($C14,'Kategorie I.'!$B:$AB,3,0)),VLOOKUP($C14,'Kategorie I.'!$B:$AB,3,0),"")</f>
        <v>Medvědová Vendula</v>
      </c>
      <c r="E14" s="90">
        <f>IF(ISNUMBER(VLOOKUP($C14,'Kategorie I.'!$B:$AB,24,0)),VLOOKUP($C14,'Kategorie I.'!$B:$AB,24,0),"")</f>
        <v>24.233333333333334</v>
      </c>
      <c r="F14" s="34" t="str">
        <f>IF(ISTEXT(VLOOKUP($C14,'Kategorie II.'!$B:$AB,3,0)),VLOOKUP($C14,'Kategorie II.'!$B:$AB,3,0),"")</f>
        <v>Krumpholzová Justýna</v>
      </c>
      <c r="G14" s="92">
        <f>IF(ISNUMBER(VLOOKUP($C14,'Kategorie II.'!$B:$AB,24,0)),VLOOKUP($C14,'Kategorie II.'!$B:$AB,24,0),"")</f>
        <v>26.233333333333334</v>
      </c>
      <c r="H14" s="34" t="str">
        <f>IF(ISTEXT(VLOOKUP($C14,'Kategorie III.'!$B:$AB,3,0)),VLOOKUP($C14,'Kategorie III.'!$B:$AB,3,0),"")</f>
        <v>Válková Tereza</v>
      </c>
      <c r="I14" s="92">
        <f>IF(ISNUMBER(VLOOKUP($C14,'Kategorie III.'!$B:$AB,24,0)),VLOOKUP($C14,'Kategorie III.'!$B:$AB,24,0),"")</f>
        <v>28.983333333333334</v>
      </c>
      <c r="J14" s="100">
        <f t="shared" si="0"/>
        <v>79.45</v>
      </c>
      <c r="K14" s="7" t="s">
        <v>62</v>
      </c>
    </row>
    <row r="15" spans="2:11" ht="25.15" customHeight="1">
      <c r="B15" s="58">
        <v>10</v>
      </c>
      <c r="C15" s="60" t="s">
        <v>107</v>
      </c>
      <c r="D15" s="55" t="str">
        <f>IF(ISTEXT(VLOOKUP($C15,'Kategorie I.'!$B:$AB,3,0)),VLOOKUP($C15,'Kategorie I.'!$B:$AB,3,0),"")</f>
        <v>Machytková Jitka</v>
      </c>
      <c r="E15" s="90">
        <f>IF(ISNUMBER(VLOOKUP($C15,'Kategorie I.'!$B:$AB,24,0)),VLOOKUP($C15,'Kategorie I.'!$B:$AB,24,0),"")</f>
        <v>25.266666666666666</v>
      </c>
      <c r="F15" s="26" t="str">
        <f>IF(ISTEXT(VLOOKUP($C15,'Kategorie II.'!$B:$AB,3,0)),VLOOKUP($C15,'Kategorie II.'!$B:$AB,3,0),"")</f>
        <v>Žandová Sabina</v>
      </c>
      <c r="G15" s="91">
        <f>IF(ISNUMBER(VLOOKUP($C15,'Kategorie II.'!$B:$AB,24,0)),VLOOKUP($C15,'Kategorie II.'!$B:$AB,24,0),"")</f>
        <v>30.15</v>
      </c>
      <c r="H15" s="26" t="str">
        <f>IF(ISTEXT(VLOOKUP($C15,'Kategorie III.'!$B:$AB,3,0)),VLOOKUP($C15,'Kategorie III.'!$B:$AB,3,0),"")</f>
        <v>Stejskalová Ludmila</v>
      </c>
      <c r="I15" s="91">
        <f>IF(ISNUMBER(VLOOKUP($C15,'Kategorie III.'!$B:$AB,24,0)),VLOOKUP($C15,'Kategorie III.'!$B:$AB,24,0),"")</f>
        <v>23.5</v>
      </c>
      <c r="J15" s="99">
        <f t="shared" si="0"/>
        <v>78.916666666666657</v>
      </c>
      <c r="K15" s="7" t="s">
        <v>14</v>
      </c>
    </row>
    <row r="16" spans="2:11" ht="25.15" customHeight="1">
      <c r="B16" s="58">
        <v>11</v>
      </c>
      <c r="C16" s="61" t="s">
        <v>108</v>
      </c>
      <c r="D16" s="55" t="str">
        <f>IF(ISTEXT(VLOOKUP($C16,'Kategorie I.'!$B:$AB,3,0)),VLOOKUP($C16,'Kategorie I.'!$B:$AB,3,0),"")</f>
        <v>Jakubíková Karolína</v>
      </c>
      <c r="E16" s="90">
        <f>IF(ISNUMBER(VLOOKUP($C16,'Kategorie I.'!$B:$AB,24,0)),VLOOKUP($C16,'Kategorie I.'!$B:$AB,24,0),"")</f>
        <v>24.383333333333333</v>
      </c>
      <c r="F16" s="26" t="str">
        <f>IF(ISTEXT(VLOOKUP($C16,'Kategorie II.'!$B:$AB,3,0)),VLOOKUP($C16,'Kategorie II.'!$B:$AB,3,0),"")</f>
        <v>Friedlová Kateřina</v>
      </c>
      <c r="G16" s="91">
        <f>IF(ISNUMBER(VLOOKUP($C16,'Kategorie II.'!$B:$AB,24,0)),VLOOKUP($C16,'Kategorie II.'!$B:$AB,24,0),"")</f>
        <v>30.033333333333331</v>
      </c>
      <c r="H16" s="26" t="str">
        <f>IF(ISTEXT(VLOOKUP($C16,'Kategorie III.'!$B:$AB,3,0)),VLOOKUP($C16,'Kategorie III.'!$B:$AB,3,0),"")</f>
        <v>Osladilová Adéla</v>
      </c>
      <c r="I16" s="91">
        <f>IF(ISNUMBER(VLOOKUP($C16,'Kategorie III.'!$B:$AB,24,0)),VLOOKUP($C16,'Kategorie III.'!$B:$AB,24,0),"")</f>
        <v>23.283333333333331</v>
      </c>
      <c r="J16" s="99">
        <f t="shared" si="0"/>
        <v>77.699999999999989</v>
      </c>
      <c r="K16" s="7" t="s">
        <v>14</v>
      </c>
    </row>
    <row r="17" spans="2:11" ht="25.15" customHeight="1">
      <c r="B17" s="58">
        <v>12</v>
      </c>
      <c r="C17" s="60" t="s">
        <v>19</v>
      </c>
      <c r="D17" s="55" t="str">
        <f>IF(ISTEXT(VLOOKUP($C17,'Kategorie I.'!$B:$AB,3,0)),VLOOKUP($C17,'Kategorie I.'!$B:$AB,3,0),"")</f>
        <v>Bírová Silvia</v>
      </c>
      <c r="E17" s="90">
        <f>IF(ISNUMBER(VLOOKUP($C17,'Kategorie I.'!$B:$AB,24,0)),VLOOKUP($C17,'Kategorie I.'!$B:$AB,24,0),"")</f>
        <v>26.516666666666666</v>
      </c>
      <c r="F17" s="34" t="str">
        <f>IF(ISTEXT(VLOOKUP($C17,'Kategorie II.'!$B:$AB,3,0)),VLOOKUP($C17,'Kategorie II.'!$B:$AB,3,0),"")</f>
        <v>Kromková Karolína</v>
      </c>
      <c r="G17" s="92">
        <f>IF(ISNUMBER(VLOOKUP($C17,'Kategorie II.'!$B:$AB,24,0)),VLOOKUP($C17,'Kategorie II.'!$B:$AB,24,0),"")</f>
        <v>23.05</v>
      </c>
      <c r="H17" s="34" t="str">
        <f>IF(ISTEXT(VLOOKUP($C17,'Kategorie III.'!$B:$AB,3,0)),VLOOKUP($C17,'Kategorie III.'!$B:$AB,3,0),"")</f>
        <v>Gulová Natália</v>
      </c>
      <c r="I17" s="92">
        <f>IF(ISNUMBER(VLOOKUP($C17,'Kategorie III.'!$B:$AB,24,0)),VLOOKUP($C17,'Kategorie III.'!$B:$AB,24,0),"")</f>
        <v>24.833333333333332</v>
      </c>
      <c r="J17" s="100">
        <f t="shared" si="0"/>
        <v>74.399999999999991</v>
      </c>
      <c r="K17" s="7" t="s">
        <v>19</v>
      </c>
    </row>
    <row r="18" spans="2:11" ht="25.15" customHeight="1" thickBot="1">
      <c r="B18" s="59">
        <v>13</v>
      </c>
      <c r="C18" s="113" t="s">
        <v>113</v>
      </c>
      <c r="D18" s="54" t="str">
        <f>IF(ISTEXT(VLOOKUP($C18,'Kategorie I.'!$B:$AB,3,0)),VLOOKUP($C18,'Kategorie I.'!$B:$AB,3,0),"")</f>
        <v>Švrčková Ella</v>
      </c>
      <c r="E18" s="94">
        <f>IF(ISNUMBER(VLOOKUP($C18,'Kategorie I.'!$B:$AB,24,0)),VLOOKUP($C18,'Kategorie I.'!$B:$AB,24,0),"")</f>
        <v>25.099999999999998</v>
      </c>
      <c r="F18" s="114" t="str">
        <f>IF(ISTEXT(VLOOKUP($C18,'Kategorie II.'!$B:$AB,3,0)),VLOOKUP($C18,'Kategorie II.'!$B:$AB,3,0),"")</f>
        <v>Cívelová Kristina</v>
      </c>
      <c r="G18" s="115">
        <f>IF(ISNUMBER(VLOOKUP($C18,'Kategorie II.'!$B:$AB,24,0)),VLOOKUP($C18,'Kategorie II.'!$B:$AB,24,0),"")</f>
        <v>26.566666666666666</v>
      </c>
      <c r="H18" s="114" t="str">
        <f>IF(ISTEXT(VLOOKUP($C18,'Kategorie III.'!$B:$AB,3,0)),VLOOKUP($C18,'Kategorie III.'!$B:$AB,3,0),"")</f>
        <v>Pavlasová Kateřina</v>
      </c>
      <c r="I18" s="115">
        <f>IF(ISNUMBER(VLOOKUP($C18,'Kategorie III.'!$B:$AB,24,0)),VLOOKUP($C18,'Kategorie III.'!$B:$AB,24,0),"")</f>
        <v>21.9</v>
      </c>
      <c r="J18" s="116">
        <f t="shared" si="0"/>
        <v>73.566666666666663</v>
      </c>
      <c r="K18" s="8" t="s">
        <v>95</v>
      </c>
    </row>
    <row r="19" spans="2:11">
      <c r="C19" s="30"/>
      <c r="D19" s="30"/>
      <c r="E19" s="30"/>
      <c r="F19" s="30"/>
      <c r="G19" s="30"/>
      <c r="H19" s="30"/>
      <c r="I19" s="30"/>
      <c r="J19" s="30"/>
    </row>
    <row r="20" spans="2:11">
      <c r="C20" s="30"/>
      <c r="D20" s="30"/>
      <c r="E20" s="30"/>
      <c r="F20" s="30"/>
      <c r="G20" s="30"/>
      <c r="H20" s="30"/>
      <c r="I20" s="30"/>
      <c r="J20" s="30"/>
    </row>
    <row r="21" spans="2:11">
      <c r="C21" s="31"/>
      <c r="D21" s="30"/>
      <c r="E21" s="30"/>
      <c r="F21" s="30"/>
      <c r="G21" s="30"/>
      <c r="H21" s="30"/>
      <c r="I21" s="30"/>
      <c r="J21" s="30"/>
    </row>
    <row r="22" spans="2:11">
      <c r="C22" s="31"/>
      <c r="D22" s="30"/>
      <c r="E22" s="30"/>
      <c r="F22" s="30"/>
      <c r="G22" s="30"/>
      <c r="H22" s="30"/>
      <c r="I22" s="30"/>
      <c r="J22" s="30"/>
    </row>
    <row r="23" spans="2:11">
      <c r="C23" s="31"/>
      <c r="D23" s="30"/>
      <c r="E23" s="30"/>
      <c r="F23" s="30"/>
      <c r="G23" s="30"/>
      <c r="H23" s="30"/>
      <c r="I23" s="30"/>
      <c r="J23" s="30"/>
    </row>
    <row r="24" spans="2:11">
      <c r="C24" s="31"/>
      <c r="D24" s="31"/>
      <c r="E24" s="31"/>
      <c r="F24" s="30"/>
      <c r="G24" s="30"/>
      <c r="H24" s="30"/>
      <c r="I24" s="30"/>
      <c r="J24" s="30"/>
    </row>
  </sheetData>
  <sortState ref="C6:K18">
    <sortCondition descending="1" ref="J6:J18"/>
  </sortState>
  <pageMargins left="0.70866141732283472" right="0.70866141732283472" top="0.78740157480314965" bottom="0.78740157480314965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Kategorie I.</vt:lpstr>
      <vt:lpstr>Kategorie II.</vt:lpstr>
      <vt:lpstr>Kategorie III.</vt:lpstr>
      <vt:lpstr>Družstva</vt:lpstr>
      <vt:lpstr>'Kategorie I.'!Oblast_tisku</vt:lpstr>
      <vt:lpstr>'Kategorie II.'!Oblast_tisku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Martinka</dc:creator>
  <cp:lastModifiedBy>Dášenka</cp:lastModifiedBy>
  <cp:revision/>
  <cp:lastPrinted>2017-03-22T00:18:47Z</cp:lastPrinted>
  <dcterms:created xsi:type="dcterms:W3CDTF">2012-04-12T14:03:12Z</dcterms:created>
  <dcterms:modified xsi:type="dcterms:W3CDTF">2017-03-22T00:19:36Z</dcterms:modified>
</cp:coreProperties>
</file>